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IZVRŠENJE FINANCIJSKOG PLANA_POLUGODIŠNJE_2025\"/>
    </mc:Choice>
  </mc:AlternateContent>
  <xr:revisionPtr revIDLastSave="0" documentId="13_ncr:1_{40A7E0B6-123E-40F9-843A-3F0319D26DCB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definedNames>
    <definedName name="_xlnm.Print_Area" localSheetId="6">'Programska klasifikacija'!$A$1:$I$45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7" l="1"/>
  <c r="H21" i="7"/>
  <c r="I40" i="7"/>
  <c r="I39" i="7"/>
  <c r="I38" i="7"/>
  <c r="I37" i="7"/>
  <c r="I36" i="7"/>
  <c r="H18" i="7"/>
  <c r="I17" i="7"/>
  <c r="F6" i="11"/>
  <c r="F7" i="11"/>
  <c r="F19" i="8"/>
  <c r="F6" i="8"/>
  <c r="J32" i="3"/>
  <c r="J43" i="3"/>
  <c r="K48" i="3"/>
  <c r="J33" i="3"/>
  <c r="K42" i="3"/>
  <c r="J10" i="3"/>
  <c r="J11" i="3"/>
  <c r="K21" i="3"/>
  <c r="J16" i="1"/>
  <c r="J10" i="1"/>
  <c r="J13" i="1"/>
  <c r="I12" i="3"/>
  <c r="G24" i="7"/>
  <c r="G21" i="7" s="1"/>
  <c r="G8" i="7" s="1"/>
  <c r="E6" i="11"/>
  <c r="E7" i="11"/>
  <c r="F8" i="7"/>
  <c r="F9" i="7"/>
  <c r="F18" i="7"/>
  <c r="F21" i="7"/>
  <c r="G9" i="7"/>
  <c r="I16" i="7"/>
  <c r="I15" i="7"/>
  <c r="H9" i="7" l="1"/>
  <c r="H8" i="7" s="1"/>
  <c r="I13" i="1"/>
  <c r="I10" i="1"/>
  <c r="I11" i="3"/>
  <c r="I10" i="3" s="1"/>
  <c r="L10" i="3" s="1"/>
  <c r="I33" i="3"/>
  <c r="I32" i="3" s="1"/>
  <c r="L32" i="3" s="1"/>
  <c r="I44" i="3"/>
  <c r="I43" i="3" s="1"/>
  <c r="L43" i="3" s="1"/>
  <c r="E19" i="8"/>
  <c r="H19" i="8" s="1"/>
  <c r="E6" i="8"/>
  <c r="D7" i="11"/>
  <c r="D19" i="8"/>
  <c r="D6" i="8"/>
  <c r="H10" i="3"/>
  <c r="H13" i="1"/>
  <c r="H10" i="1"/>
  <c r="G32" i="3"/>
  <c r="G7" i="8"/>
  <c r="G9" i="8"/>
  <c r="G10" i="8"/>
  <c r="G11" i="8"/>
  <c r="G12" i="8"/>
  <c r="G13" i="8"/>
  <c r="G15" i="8"/>
  <c r="G16" i="8"/>
  <c r="G18" i="8"/>
  <c r="G19" i="8"/>
  <c r="G20" i="8"/>
  <c r="G22" i="8"/>
  <c r="G23" i="8"/>
  <c r="G24" i="8"/>
  <c r="G25" i="8"/>
  <c r="G26" i="8"/>
  <c r="G28" i="8"/>
  <c r="G29" i="8"/>
  <c r="G6" i="8"/>
  <c r="K11" i="3"/>
  <c r="K12" i="3"/>
  <c r="K14" i="3"/>
  <c r="K15" i="3"/>
  <c r="K16" i="3"/>
  <c r="K17" i="3"/>
  <c r="K18" i="3"/>
  <c r="K19" i="3"/>
  <c r="K20" i="3"/>
  <c r="K10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32" i="3"/>
  <c r="K11" i="1"/>
  <c r="K13" i="1"/>
  <c r="K14" i="1"/>
  <c r="K15" i="1"/>
  <c r="K10" i="1"/>
  <c r="I8" i="7"/>
  <c r="I30" i="7"/>
  <c r="L37" i="3"/>
  <c r="L19" i="3"/>
  <c r="L14" i="3"/>
  <c r="L12" i="3"/>
  <c r="L15" i="3"/>
  <c r="L16" i="3"/>
  <c r="L17" i="3"/>
  <c r="L18" i="3"/>
  <c r="L20" i="3"/>
  <c r="L21" i="3"/>
  <c r="H7" i="8"/>
  <c r="H8" i="8"/>
  <c r="H9" i="8"/>
  <c r="H10" i="8"/>
  <c r="H11" i="8"/>
  <c r="H13" i="8"/>
  <c r="H15" i="8"/>
  <c r="H16" i="8"/>
  <c r="H17" i="8"/>
  <c r="H20" i="8"/>
  <c r="H21" i="8"/>
  <c r="H22" i="8"/>
  <c r="H23" i="8"/>
  <c r="H24" i="8"/>
  <c r="H26" i="8"/>
  <c r="H28" i="8"/>
  <c r="H29" i="8"/>
  <c r="H30" i="8"/>
  <c r="H6" i="8"/>
  <c r="I9" i="7"/>
  <c r="I10" i="7"/>
  <c r="I11" i="7"/>
  <c r="I13" i="7"/>
  <c r="I14" i="7"/>
  <c r="I18" i="7"/>
  <c r="I19" i="7"/>
  <c r="I20" i="7"/>
  <c r="I21" i="7"/>
  <c r="I22" i="7"/>
  <c r="I23" i="7"/>
  <c r="I24" i="7"/>
  <c r="I25" i="7"/>
  <c r="I26" i="7"/>
  <c r="I27" i="7"/>
  <c r="I28" i="7"/>
  <c r="I29" i="7"/>
  <c r="I31" i="7"/>
  <c r="I32" i="7"/>
  <c r="I33" i="7"/>
  <c r="I34" i="7"/>
  <c r="I35" i="7"/>
  <c r="L33" i="3"/>
  <c r="L34" i="3"/>
  <c r="L35" i="3"/>
  <c r="L36" i="3"/>
  <c r="L38" i="3"/>
  <c r="L39" i="3"/>
  <c r="L40" i="3"/>
  <c r="L41" i="3"/>
  <c r="L42" i="3"/>
  <c r="L44" i="3"/>
  <c r="L47" i="3"/>
  <c r="L48" i="3"/>
  <c r="H7" i="11"/>
  <c r="H8" i="11"/>
  <c r="H9" i="11"/>
  <c r="H6" i="11"/>
  <c r="G7" i="11"/>
  <c r="G8" i="11"/>
  <c r="G9" i="11"/>
  <c r="G6" i="11"/>
  <c r="L11" i="3" l="1"/>
  <c r="L11" i="1"/>
  <c r="L13" i="1"/>
  <c r="L14" i="1"/>
  <c r="L15" i="1"/>
  <c r="L10" i="1"/>
</calcChain>
</file>

<file path=xl/sharedStrings.xml><?xml version="1.0" encoding="utf-8"?>
<sst xmlns="http://schemas.openxmlformats.org/spreadsheetml/2006/main" count="265" uniqueCount="160">
  <si>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</si>
  <si>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</si>
  <si>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</si>
  <si>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</si>
  <si>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</si>
  <si>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</si>
  <si>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</si>
  <si>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</si>
  <si>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</si>
  <si>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</si>
  <si>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</si>
  <si>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</si>
  <si>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</si>
  <si>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</si>
  <si>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</si>
  <si>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</si>
  <si>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</si>
  <si>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</si>
  <si>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</si>
  <si>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</si>
  <si>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</si>
  <si>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</si>
  <si>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</si>
  <si>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</si>
  <si>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</si>
  <si>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</si>
  <si>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</si>
  <si>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</si>
  <si>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</si>
  <si>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</si>
  <si>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</si>
  <si>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</si>
  <si>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</si>
  <si>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</si>
  <si>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</si>
  <si>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</si>
  <si>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</si>
  <si>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</si>
  <si>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</si>
  <si>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</si>
  <si>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</si>
  <si>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</si>
  <si>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</si>
  <si>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</si>
  <si>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</si>
  <si>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</si>
  <si>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</si>
  <si>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</si>
  <si>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</si>
  <si>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</si>
  <si>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</si>
  <si>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</si>
  <si>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</si>
  <si>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</si>
  <si>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</si>
  <si>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</si>
  <si>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</si>
  <si>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</si>
  <si>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</si>
  <si>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</si>
  <si>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</si>
  <si>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</si>
  <si>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</si>
  <si>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</si>
  <si>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</si>
  <si>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</si>
  <si>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</si>
  <si>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</si>
  <si>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Prihodi od upravnih i administrativnih pristojbi</t>
  </si>
  <si>
    <t>Prihodi za posebne namjene</t>
  </si>
  <si>
    <t>Prihodi od nadležnog proračuna i od HZZO-a temeljem ugovorenih obveza</t>
  </si>
  <si>
    <t>7+B22:L23F20B22:K23B22:N23B22:M23B22:L23B22:L22</t>
  </si>
  <si>
    <t>Rashodi za nabavu proizvedene dugotrajne imovine</t>
  </si>
  <si>
    <t>dodatna ulaganja na nefinancijskoj imovini</t>
  </si>
  <si>
    <t>Financijski rashodi</t>
  </si>
  <si>
    <t>Ostali rashodi</t>
  </si>
  <si>
    <t>09 Obrazovanje</t>
  </si>
  <si>
    <t>0912 Osnovno obrazovanje</t>
  </si>
  <si>
    <t>096 Dodatne usluge u obrazovanju</t>
  </si>
  <si>
    <t>OŠ VLADMIRNA NAZORA ŠKABRNJA</t>
  </si>
  <si>
    <t>Osnovno školstvo- standard</t>
  </si>
  <si>
    <t>A2202-01</t>
  </si>
  <si>
    <t>Djelatnost osnovnih škola</t>
  </si>
  <si>
    <t>32 -Materijalni rashodi</t>
  </si>
  <si>
    <t>34 -Financijski rashodi</t>
  </si>
  <si>
    <t>42 -Nabava proizvedene imovine</t>
  </si>
  <si>
    <t>T2202-03</t>
  </si>
  <si>
    <t>Hitne intervencije u osnovnim školama</t>
  </si>
  <si>
    <t>A2202-04</t>
  </si>
  <si>
    <t>Administracija i upravljanje</t>
  </si>
  <si>
    <t>31  -Rashodi za zaposlene</t>
  </si>
  <si>
    <t>Osnovno školstvo - iznad standardna</t>
  </si>
  <si>
    <t>A2203-01</t>
  </si>
  <si>
    <t xml:space="preserve">Javne potrebe u prosvjeti </t>
  </si>
  <si>
    <t>A2203-04</t>
  </si>
  <si>
    <t>Podizanje kvalitete i standarda</t>
  </si>
  <si>
    <t>32 - Materijalni rashodi</t>
  </si>
  <si>
    <t xml:space="preserve"> izvor 451</t>
  </si>
  <si>
    <t>izvor 451</t>
  </si>
  <si>
    <t>izvor 51035</t>
  </si>
  <si>
    <t>izvor 110</t>
  </si>
  <si>
    <t>izvor 5103</t>
  </si>
  <si>
    <t>A2203-08</t>
  </si>
  <si>
    <t>Školska shema</t>
  </si>
  <si>
    <t>A2203-27</t>
  </si>
  <si>
    <t>Udžbenici</t>
  </si>
  <si>
    <t>izvor 51034</t>
  </si>
  <si>
    <t>A2203-33</t>
  </si>
  <si>
    <t>Prehrana za učenike</t>
  </si>
  <si>
    <t>izvor 510391</t>
  </si>
  <si>
    <t>A2203-34</t>
  </si>
  <si>
    <t>Zalihe menstrualnih higijenskih potrepština</t>
  </si>
  <si>
    <t>38 -Ostali rashodi</t>
  </si>
  <si>
    <t>izvor 511903</t>
  </si>
  <si>
    <t>Pomoći iz proračuna koji im nije nadčežan</t>
  </si>
  <si>
    <t>Prihodi za financiranje redovne djelatnosti</t>
  </si>
  <si>
    <t>19 predfinanciranje iz ZŽ</t>
  </si>
  <si>
    <t>31 vlastiti prihodi- korisnici</t>
  </si>
  <si>
    <t xml:space="preserve">41 prihodi za posebne namjene </t>
  </si>
  <si>
    <t>12 Višak/manjak prihoda  ZŽ</t>
  </si>
  <si>
    <t xml:space="preserve">42 Višak/manjak prihoda korisnici </t>
  </si>
  <si>
    <t xml:space="preserve">45 E.P. i dod. Udio u por. Na dohodak </t>
  </si>
  <si>
    <t>49 DEC-nedostajuća sredstva</t>
  </si>
  <si>
    <t>51 Državni proračun</t>
  </si>
  <si>
    <t>53 Proračun JLS</t>
  </si>
  <si>
    <t>54 Pomoći iz inozemstva</t>
  </si>
  <si>
    <t>61 Tekuće donacije- korisnici</t>
  </si>
  <si>
    <t xml:space="preserve">OSTVARENJE/IZVRŠENJE 
1.-6.2024. </t>
  </si>
  <si>
    <t xml:space="preserve">IZVRŠENJE 
1.-6.2024. </t>
  </si>
  <si>
    <t>Prijenosi između proračunskih korisnika istog prora</t>
  </si>
  <si>
    <t>Donacije od pravnih i fizičkih osoba</t>
  </si>
  <si>
    <t>Knjige</t>
  </si>
  <si>
    <t>Nematerijalna prizvedena imovina</t>
  </si>
  <si>
    <t>doprinosi za obvezno ZO</t>
  </si>
  <si>
    <t>32- Materijalni rashodi</t>
  </si>
  <si>
    <t>izvor 121</t>
  </si>
  <si>
    <t>32- Usluge tekućeg i investicijskog održavanja</t>
  </si>
  <si>
    <t>42- Uredska oprema i namještaj</t>
  </si>
  <si>
    <t>izvor 41, 53, 31, 5103, 61</t>
  </si>
  <si>
    <t>izvor 42</t>
  </si>
  <si>
    <t>42- Nabava proizvedene imovine</t>
  </si>
  <si>
    <t>Izrada projektne dokumentacije</t>
  </si>
  <si>
    <t xml:space="preserve">IZVJEŠTAJ O IZVRŠENJU FINANCIJSKOG PLANA PRORAČUNSKOG KORISNIKA JEDINICE LOKALNE I PODRUČNE (REGIONALNE) SAMOUPRAVE ZA  2025. </t>
  </si>
  <si>
    <t>IZVORNI PLAN ILI REBALANS 2025.*</t>
  </si>
  <si>
    <t>TEKUĆI PLAN 2025.*</t>
  </si>
  <si>
    <t xml:space="preserve">OSTVARENJE/IZVRŠENJE 
1.-06.2025. </t>
  </si>
  <si>
    <t xml:space="preserve">OSTVARENJE/IZVRŠENJE 
1.-6.2025. </t>
  </si>
  <si>
    <t xml:space="preserve">IZVRŠENJE 
1.-6.2025. </t>
  </si>
  <si>
    <t>TEKUĆI PLAN 2025.**</t>
  </si>
  <si>
    <t xml:space="preserve"> IZVRŠENJE 
1.-6.2025. </t>
  </si>
  <si>
    <t>A2203-37</t>
  </si>
  <si>
    <t>Rad s darovitima i viskoko motiviranim učenicima OŠ</t>
  </si>
  <si>
    <t>32- Zakupnine i najamnine</t>
  </si>
  <si>
    <t>Razvojni projekti EU</t>
  </si>
  <si>
    <t>T4301-67</t>
  </si>
  <si>
    <t>Projekt pomoćnici u nastavi</t>
  </si>
  <si>
    <t>31-Rashodi za zaposlene</t>
  </si>
  <si>
    <t>32 -Materijali i dijelovi</t>
  </si>
  <si>
    <t>izvor 51035, 451</t>
  </si>
  <si>
    <t>izvor 540097, 19,12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</si>
</sst>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6" fillId="2" borderId="3" xfId="0" applyNumberFormat="1" applyFont="1" applyFill="1" applyBorder="1" applyAlignment="1" applyProtection="1">
      <alignment horizontal="right" wrapText="1"/>
    </xf>
    <xf numFmtId="0" fontId="20" fillId="0" borderId="3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>
      <alignment horizontal="left" vertical="center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right"/>
    </xf>
    <xf numFmtId="3" fontId="0" fillId="0" borderId="3" xfId="0" applyNumberFormat="1" applyBorder="1"/>
    <xf numFmtId="3" fontId="1" fillId="0" borderId="3" xfId="0" applyNumberFormat="1" applyFont="1" applyBorder="1"/>
    <xf numFmtId="3" fontId="0" fillId="0" borderId="0" xfId="0" applyNumberFormat="1"/>
    <xf numFmtId="3" fontId="3" fillId="0" borderId="0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1" fontId="0" fillId="0" borderId="3" xfId="0" applyNumberFormat="1" applyBorder="1"/>
    <xf numFmtId="1" fontId="6" fillId="0" borderId="3" xfId="0" applyNumberFormat="1" applyFont="1" applyFill="1" applyBorder="1" applyAlignment="1">
      <alignment horizontal="right"/>
    </xf>
    <xf numFmtId="1" fontId="1" fillId="0" borderId="3" xfId="0" applyNumberFormat="1" applyFont="1" applyBorder="1"/>
    <xf numFmtId="1" fontId="0" fillId="0" borderId="3" xfId="0" applyNumberFormat="1" applyFont="1" applyBorder="1"/>
    <xf numFmtId="3" fontId="3" fillId="4" borderId="3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/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right" vertical="center"/>
    </xf>
    <xf numFmtId="4" fontId="3" fillId="0" borderId="3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view="pageBreakPreview" topLeftCell="B4" zoomScale="135" zoomScaleNormal="100" zoomScaleSheetLayoutView="135" workbookViewId="0">
      <selection activeCell="K17" sqref="K17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17" t="s">
        <v>142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17" t="s">
        <v>12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2:12" ht="36" customHeight="1" x14ac:dyDescent="0.25">
      <c r="B4" s="103"/>
      <c r="C4" s="103"/>
      <c r="D4" s="103"/>
      <c r="E4" s="20"/>
      <c r="F4" s="20"/>
      <c r="G4" s="20"/>
      <c r="H4" s="20"/>
      <c r="I4" s="20"/>
      <c r="J4" s="3"/>
      <c r="K4" s="3"/>
    </row>
    <row r="5" spans="2:12" ht="18" customHeight="1" x14ac:dyDescent="0.25">
      <c r="B5" s="117" t="s">
        <v>59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12" ht="18" customHeight="1" x14ac:dyDescent="0.25">
      <c r="B6" s="45"/>
      <c r="C6" s="47"/>
      <c r="D6" s="47"/>
      <c r="E6" s="47"/>
      <c r="F6" s="47"/>
      <c r="G6" s="47"/>
      <c r="H6" s="47"/>
      <c r="I6" s="47"/>
      <c r="J6" s="47"/>
      <c r="K6" s="47"/>
    </row>
    <row r="7" spans="2:12" x14ac:dyDescent="0.25">
      <c r="B7" s="125" t="s">
        <v>60</v>
      </c>
      <c r="C7" s="125"/>
      <c r="D7" s="125"/>
      <c r="E7" s="125"/>
      <c r="F7" s="125"/>
      <c r="G7" s="4"/>
      <c r="H7" s="4"/>
      <c r="I7" s="4"/>
      <c r="J7" s="4"/>
      <c r="K7" s="25"/>
    </row>
    <row r="8" spans="2:12" ht="25.5" x14ac:dyDescent="0.25">
      <c r="B8" s="107" t="s">
        <v>7</v>
      </c>
      <c r="C8" s="108"/>
      <c r="D8" s="108"/>
      <c r="E8" s="108"/>
      <c r="F8" s="109"/>
      <c r="G8" s="30" t="s">
        <v>127</v>
      </c>
      <c r="H8" s="1" t="s">
        <v>143</v>
      </c>
      <c r="I8" s="1" t="s">
        <v>144</v>
      </c>
      <c r="J8" s="30" t="s">
        <v>145</v>
      </c>
      <c r="K8" s="1" t="s">
        <v>17</v>
      </c>
      <c r="L8" s="1" t="s">
        <v>51</v>
      </c>
    </row>
    <row r="9" spans="2:12" s="33" customFormat="1" ht="11.25" x14ac:dyDescent="0.2">
      <c r="B9" s="110">
        <v>1</v>
      </c>
      <c r="C9" s="110"/>
      <c r="D9" s="110"/>
      <c r="E9" s="110"/>
      <c r="F9" s="111"/>
      <c r="G9" s="32">
        <v>2</v>
      </c>
      <c r="H9" s="31">
        <v>3</v>
      </c>
      <c r="I9" s="31">
        <v>4</v>
      </c>
      <c r="J9" s="31">
        <v>5</v>
      </c>
      <c r="K9" s="31" t="s">
        <v>19</v>
      </c>
      <c r="L9" s="31" t="s">
        <v>20</v>
      </c>
    </row>
    <row r="10" spans="2:12" x14ac:dyDescent="0.25">
      <c r="B10" s="123" t="s">
        <v>0</v>
      </c>
      <c r="C10" s="102"/>
      <c r="D10" s="102"/>
      <c r="E10" s="102"/>
      <c r="F10" s="124"/>
      <c r="G10" s="23">
        <v>516168</v>
      </c>
      <c r="H10" s="23">
        <f>SUM(H11:H12)</f>
        <v>767967.28</v>
      </c>
      <c r="I10" s="23">
        <f>SUM(I11:I12)</f>
        <v>771449.81</v>
      </c>
      <c r="J10" s="23">
        <f>SUM(J11:J12)</f>
        <v>564915.96</v>
      </c>
      <c r="K10" s="23">
        <f>J10/H10*100</f>
        <v>73.559899583221821</v>
      </c>
      <c r="L10" s="74">
        <f>J10/I10*100</f>
        <v>73.227830596004679</v>
      </c>
    </row>
    <row r="11" spans="2:12" x14ac:dyDescent="0.25">
      <c r="B11" s="112" t="s">
        <v>52</v>
      </c>
      <c r="C11" s="113"/>
      <c r="D11" s="113"/>
      <c r="E11" s="113"/>
      <c r="F11" s="121"/>
      <c r="G11" s="24">
        <v>516168</v>
      </c>
      <c r="H11" s="84">
        <v>767967.28</v>
      </c>
      <c r="I11" s="24">
        <v>771449.81</v>
      </c>
      <c r="J11" s="24">
        <v>564915.96</v>
      </c>
      <c r="K11" s="23">
        <f t="shared" ref="K11:K15" si="0">J11/H11*100</f>
        <v>73.559899583221821</v>
      </c>
      <c r="L11" s="74">
        <f t="shared" ref="L11:L15" si="1">J11/I11*100</f>
        <v>73.227830596004679</v>
      </c>
    </row>
    <row r="12" spans="2:12" x14ac:dyDescent="0.25">
      <c r="B12" s="126" t="s">
        <v>57</v>
      </c>
      <c r="C12" s="121"/>
      <c r="D12" s="121"/>
      <c r="E12" s="121"/>
      <c r="F12" s="121"/>
      <c r="G12" s="24">
        <v>0</v>
      </c>
      <c r="H12" s="21">
        <v>0</v>
      </c>
      <c r="I12" s="24">
        <v>0</v>
      </c>
      <c r="J12" s="24">
        <v>0</v>
      </c>
      <c r="K12" s="23"/>
      <c r="L12" s="73">
        <v>0</v>
      </c>
    </row>
    <row r="13" spans="2:12" x14ac:dyDescent="0.25">
      <c r="B13" s="26" t="s">
        <v>1</v>
      </c>
      <c r="C13" s="46"/>
      <c r="D13" s="46"/>
      <c r="E13" s="46"/>
      <c r="F13" s="46"/>
      <c r="G13" s="23">
        <v>502496</v>
      </c>
      <c r="H13" s="23">
        <f>SUM(H14:H15)</f>
        <v>767967.28</v>
      </c>
      <c r="I13" s="23">
        <f>SUM(I14:I15)</f>
        <v>771449.81</v>
      </c>
      <c r="J13" s="23">
        <f>SUM(J14:J15)</f>
        <v>627321.83000000007</v>
      </c>
      <c r="K13" s="23">
        <f t="shared" si="0"/>
        <v>81.686010112305823</v>
      </c>
      <c r="L13" s="74">
        <f t="shared" si="1"/>
        <v>81.317257696907078</v>
      </c>
    </row>
    <row r="14" spans="2:12" x14ac:dyDescent="0.25">
      <c r="B14" s="119" t="s">
        <v>53</v>
      </c>
      <c r="C14" s="113"/>
      <c r="D14" s="113"/>
      <c r="E14" s="113"/>
      <c r="F14" s="113"/>
      <c r="G14" s="24">
        <v>476511</v>
      </c>
      <c r="H14" s="21">
        <v>746262.29</v>
      </c>
      <c r="I14" s="24">
        <v>746818.54</v>
      </c>
      <c r="J14" s="24">
        <v>621574.40000000002</v>
      </c>
      <c r="K14" s="23">
        <f t="shared" si="0"/>
        <v>83.291680194640421</v>
      </c>
      <c r="L14" s="74">
        <f t="shared" si="1"/>
        <v>83.229642370688879</v>
      </c>
    </row>
    <row r="15" spans="2:12" x14ac:dyDescent="0.25">
      <c r="B15" s="120" t="s">
        <v>54</v>
      </c>
      <c r="C15" s="121"/>
      <c r="D15" s="121"/>
      <c r="E15" s="121"/>
      <c r="F15" s="121"/>
      <c r="G15" s="21">
        <v>25984</v>
      </c>
      <c r="H15" s="21">
        <v>21704.99</v>
      </c>
      <c r="I15" s="21">
        <v>24631.27</v>
      </c>
      <c r="J15" s="21">
        <v>5747.43</v>
      </c>
      <c r="K15" s="23">
        <f t="shared" si="0"/>
        <v>26.479763409243677</v>
      </c>
      <c r="L15" s="74">
        <f t="shared" si="1"/>
        <v>23.33387600395757</v>
      </c>
    </row>
    <row r="16" spans="2:12" x14ac:dyDescent="0.25">
      <c r="B16" s="101" t="s">
        <v>61</v>
      </c>
      <c r="C16" s="102"/>
      <c r="D16" s="102"/>
      <c r="E16" s="102"/>
      <c r="F16" s="102"/>
      <c r="G16" s="23">
        <v>10403</v>
      </c>
      <c r="H16" s="23">
        <v>0</v>
      </c>
      <c r="I16" s="22">
        <v>0</v>
      </c>
      <c r="J16" s="22">
        <f>J10-J13</f>
        <v>-62405.870000000112</v>
      </c>
      <c r="K16" s="23"/>
      <c r="L16" s="74">
        <v>0</v>
      </c>
    </row>
    <row r="17" spans="1:43" ht="18" x14ac:dyDescent="0.25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 x14ac:dyDescent="0.25">
      <c r="B18" s="125" t="s">
        <v>62</v>
      </c>
      <c r="C18" s="125"/>
      <c r="D18" s="125"/>
      <c r="E18" s="125"/>
      <c r="F18" s="125"/>
      <c r="G18" s="18"/>
      <c r="H18" s="18"/>
      <c r="I18" s="19"/>
      <c r="J18" s="19"/>
      <c r="K18" s="19"/>
      <c r="L18" s="19"/>
    </row>
    <row r="19" spans="1:43" ht="25.5" x14ac:dyDescent="0.25">
      <c r="B19" s="107" t="s">
        <v>7</v>
      </c>
      <c r="C19" s="108"/>
      <c r="D19" s="108"/>
      <c r="E19" s="108"/>
      <c r="F19" s="109"/>
      <c r="G19" s="30" t="s">
        <v>127</v>
      </c>
      <c r="H19" s="1" t="s">
        <v>143</v>
      </c>
      <c r="I19" s="1" t="s">
        <v>144</v>
      </c>
      <c r="J19" s="30" t="s">
        <v>146</v>
      </c>
      <c r="K19" s="1" t="s">
        <v>17</v>
      </c>
      <c r="L19" s="1" t="s">
        <v>51</v>
      </c>
    </row>
    <row r="20" spans="1:43" s="33" customFormat="1" x14ac:dyDescent="0.25">
      <c r="B20" s="110">
        <v>1</v>
      </c>
      <c r="C20" s="110"/>
      <c r="D20" s="110"/>
      <c r="E20" s="110"/>
      <c r="F20" s="111"/>
      <c r="G20" s="32">
        <v>2</v>
      </c>
      <c r="H20" s="31">
        <v>3</v>
      </c>
      <c r="I20" s="31">
        <v>4</v>
      </c>
      <c r="J20" s="31">
        <v>5</v>
      </c>
      <c r="K20" s="31" t="s">
        <v>19</v>
      </c>
      <c r="L20" s="31" t="s">
        <v>20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33"/>
      <c r="B21" s="112" t="s">
        <v>55</v>
      </c>
      <c r="C21" s="114"/>
      <c r="D21" s="114"/>
      <c r="E21" s="114"/>
      <c r="F21" s="115"/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43" x14ac:dyDescent="0.25">
      <c r="A22" s="33"/>
      <c r="B22" s="112" t="s">
        <v>56</v>
      </c>
      <c r="C22" s="113"/>
      <c r="D22" s="113"/>
      <c r="E22" s="113"/>
      <c r="F22" s="113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</row>
    <row r="23" spans="1:43" s="48" customFormat="1" ht="15" customHeight="1" x14ac:dyDescent="0.25">
      <c r="A23" s="33"/>
      <c r="B23" s="104" t="s">
        <v>58</v>
      </c>
      <c r="C23" s="105"/>
      <c r="D23" s="105"/>
      <c r="E23" s="105"/>
      <c r="F23" s="106"/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8" customFormat="1" ht="15" customHeight="1" x14ac:dyDescent="0.25">
      <c r="A24" s="33"/>
      <c r="B24" s="104" t="s">
        <v>63</v>
      </c>
      <c r="C24" s="105"/>
      <c r="D24" s="105"/>
      <c r="E24" s="105"/>
      <c r="F24" s="106"/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33"/>
      <c r="B25" s="101" t="s">
        <v>64</v>
      </c>
      <c r="C25" s="102"/>
      <c r="D25" s="102"/>
      <c r="E25" s="102"/>
      <c r="F25" s="102"/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1:43" ht="15.75" x14ac:dyDescent="0.2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75" x14ac:dyDescent="0.25"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1:43" ht="15.75" x14ac:dyDescent="0.2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 x14ac:dyDescent="0.25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43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43" ht="15" customHeight="1" x14ac:dyDescent="0.25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43" ht="36.75" customHeight="1" x14ac:dyDescent="0.25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2:12" x14ac:dyDescent="0.25">
      <c r="B33" s="118"/>
      <c r="C33" s="118"/>
      <c r="D33" s="118"/>
      <c r="E33" s="118"/>
      <c r="F33" s="118"/>
      <c r="G33" s="118"/>
      <c r="H33" s="118"/>
      <c r="I33" s="118"/>
      <c r="J33" s="118"/>
      <c r="K33" s="118"/>
    </row>
    <row r="34" spans="2:12" ht="15" customHeight="1" x14ac:dyDescent="0.25"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</row>
    <row r="35" spans="2:12" x14ac:dyDescent="0.25"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9"/>
  <sheetViews>
    <sheetView view="pageBreakPreview" topLeftCell="B22" zoomScale="130" zoomScaleNormal="100" zoomScaleSheetLayoutView="130" workbookViewId="0">
      <selection activeCell="J1" sqref="J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0"/>
      <c r="F1" s="2"/>
      <c r="G1" s="2"/>
      <c r="H1" s="2"/>
      <c r="I1" s="2"/>
      <c r="J1" s="2"/>
      <c r="K1" s="2"/>
    </row>
    <row r="2" spans="2:12" ht="15.75" customHeight="1" x14ac:dyDescent="0.25">
      <c r="B2" s="117" t="s">
        <v>12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8" x14ac:dyDescent="0.25">
      <c r="B3" s="2"/>
      <c r="C3" s="2"/>
      <c r="D3" s="2"/>
      <c r="E3" s="20"/>
      <c r="F3" s="2"/>
      <c r="G3" s="2"/>
      <c r="H3" s="2"/>
      <c r="I3" s="2"/>
      <c r="J3" s="3"/>
      <c r="K3" s="3"/>
    </row>
    <row r="4" spans="2:12" ht="18" customHeight="1" x14ac:dyDescent="0.25">
      <c r="B4" s="117" t="s">
        <v>65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2:12" ht="18" x14ac:dyDescent="0.25">
      <c r="B5" s="2"/>
      <c r="C5" s="2"/>
      <c r="D5" s="2"/>
      <c r="E5" s="20"/>
      <c r="F5" s="2"/>
      <c r="G5" s="2"/>
      <c r="H5" s="2"/>
      <c r="I5" s="2"/>
      <c r="J5" s="3"/>
      <c r="K5" s="3"/>
    </row>
    <row r="6" spans="2:12" ht="15.75" customHeight="1" x14ac:dyDescent="0.25">
      <c r="B6" s="117" t="s">
        <v>18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2:12" ht="18" x14ac:dyDescent="0.25">
      <c r="B7" s="2"/>
      <c r="C7" s="2"/>
      <c r="D7" s="2"/>
      <c r="E7" s="20"/>
      <c r="F7" s="2"/>
      <c r="G7" s="2"/>
      <c r="H7" s="2"/>
      <c r="I7" s="2"/>
      <c r="J7" s="3"/>
      <c r="K7" s="3"/>
    </row>
    <row r="8" spans="2:12" ht="25.5" x14ac:dyDescent="0.25">
      <c r="B8" s="127" t="s">
        <v>7</v>
      </c>
      <c r="C8" s="128"/>
      <c r="D8" s="128"/>
      <c r="E8" s="128"/>
      <c r="F8" s="129"/>
      <c r="G8" s="49" t="s">
        <v>127</v>
      </c>
      <c r="H8" s="49" t="s">
        <v>143</v>
      </c>
      <c r="I8" s="49" t="s">
        <v>144</v>
      </c>
      <c r="J8" s="49" t="s">
        <v>146</v>
      </c>
      <c r="K8" s="49" t="s">
        <v>17</v>
      </c>
      <c r="L8" s="49" t="s">
        <v>51</v>
      </c>
    </row>
    <row r="9" spans="2:12" ht="16.5" customHeight="1" x14ac:dyDescent="0.25">
      <c r="B9" s="127">
        <v>1</v>
      </c>
      <c r="C9" s="128"/>
      <c r="D9" s="128"/>
      <c r="E9" s="128"/>
      <c r="F9" s="129"/>
      <c r="G9" s="49">
        <v>2</v>
      </c>
      <c r="H9" s="49">
        <v>3</v>
      </c>
      <c r="I9" s="49">
        <v>4</v>
      </c>
      <c r="J9" s="49">
        <v>5</v>
      </c>
      <c r="K9" s="49" t="s">
        <v>19</v>
      </c>
      <c r="L9" s="49" t="s">
        <v>20</v>
      </c>
    </row>
    <row r="10" spans="2:12" x14ac:dyDescent="0.25">
      <c r="B10" s="7"/>
      <c r="C10" s="7"/>
      <c r="D10" s="7"/>
      <c r="E10" s="7"/>
      <c r="F10" s="7" t="s">
        <v>21</v>
      </c>
      <c r="G10" s="68">
        <v>516168.29</v>
      </c>
      <c r="H10" s="85">
        <f>H12+H15+H17+H20</f>
        <v>767967.27999999991</v>
      </c>
      <c r="I10" s="92">
        <f>I11</f>
        <v>771449.81</v>
      </c>
      <c r="J10" s="68">
        <f>J11+J23</f>
        <v>564915.96</v>
      </c>
      <c r="K10" s="74">
        <f>J10/G10*100</f>
        <v>109.44414272329669</v>
      </c>
      <c r="L10" s="74">
        <f>J10/I10*100</f>
        <v>73.227830596004679</v>
      </c>
    </row>
    <row r="11" spans="2:12" ht="15.75" customHeight="1" x14ac:dyDescent="0.25">
      <c r="B11" s="7">
        <v>6</v>
      </c>
      <c r="C11" s="7"/>
      <c r="D11" s="7"/>
      <c r="E11" s="7"/>
      <c r="F11" s="7" t="s">
        <v>2</v>
      </c>
      <c r="G11" s="67">
        <v>516168.29</v>
      </c>
      <c r="H11" s="86">
        <v>767967.28</v>
      </c>
      <c r="I11" s="99">
        <f>I12+I15+I17+I20</f>
        <v>771449.81</v>
      </c>
      <c r="J11" s="67">
        <f>J12+J15+J17+J20</f>
        <v>564915.96</v>
      </c>
      <c r="K11" s="74">
        <f t="shared" ref="K11:K21" si="0">J11/G11*100</f>
        <v>109.44414272329669</v>
      </c>
      <c r="L11" s="75">
        <f t="shared" ref="L11:L21" si="1">J11/I11*100</f>
        <v>73.227830596004679</v>
      </c>
    </row>
    <row r="12" spans="2:12" ht="25.5" x14ac:dyDescent="0.25">
      <c r="B12" s="7"/>
      <c r="C12" s="12">
        <v>63</v>
      </c>
      <c r="D12" s="12"/>
      <c r="E12" s="12"/>
      <c r="F12" s="12" t="s">
        <v>22</v>
      </c>
      <c r="G12" s="67">
        <v>440785.44</v>
      </c>
      <c r="H12" s="86">
        <v>698261.21</v>
      </c>
      <c r="I12" s="86">
        <f>I13+I14</f>
        <v>684030.71000000008</v>
      </c>
      <c r="J12" s="67">
        <v>493177.87</v>
      </c>
      <c r="K12" s="74">
        <f t="shared" si="0"/>
        <v>111.8861525916101</v>
      </c>
      <c r="L12" s="75">
        <f t="shared" si="1"/>
        <v>72.098790710727002</v>
      </c>
    </row>
    <row r="13" spans="2:12" x14ac:dyDescent="0.25">
      <c r="B13" s="8"/>
      <c r="C13" s="8"/>
      <c r="D13" s="8"/>
      <c r="E13" s="8">
        <v>636</v>
      </c>
      <c r="F13" s="8" t="s">
        <v>114</v>
      </c>
      <c r="G13" s="67"/>
      <c r="H13" s="86">
        <v>698261.21</v>
      </c>
      <c r="I13" s="86">
        <v>683707.42</v>
      </c>
      <c r="J13" s="67">
        <v>492415.76</v>
      </c>
      <c r="K13" s="74"/>
      <c r="L13" s="75"/>
    </row>
    <row r="14" spans="2:12" x14ac:dyDescent="0.25">
      <c r="B14" s="8"/>
      <c r="C14" s="8"/>
      <c r="D14" s="9"/>
      <c r="E14" s="9">
        <v>639</v>
      </c>
      <c r="F14" s="9" t="s">
        <v>129</v>
      </c>
      <c r="G14" s="67">
        <v>364.63</v>
      </c>
      <c r="H14" s="86">
        <v>0</v>
      </c>
      <c r="I14" s="86">
        <v>323.29000000000002</v>
      </c>
      <c r="J14" s="67">
        <v>762.11</v>
      </c>
      <c r="K14" s="74">
        <f t="shared" si="0"/>
        <v>209.00913254531991</v>
      </c>
      <c r="L14" s="75">
        <f t="shared" si="1"/>
        <v>235.73571715796962</v>
      </c>
    </row>
    <row r="15" spans="2:12" x14ac:dyDescent="0.25">
      <c r="B15" s="8"/>
      <c r="C15" s="8">
        <v>65</v>
      </c>
      <c r="D15" s="9"/>
      <c r="E15" s="9"/>
      <c r="F15" s="9" t="s">
        <v>68</v>
      </c>
      <c r="G15" s="67">
        <v>1254</v>
      </c>
      <c r="H15" s="86">
        <v>1200</v>
      </c>
      <c r="I15" s="86">
        <v>1200</v>
      </c>
      <c r="J15" s="67">
        <v>0</v>
      </c>
      <c r="K15" s="74">
        <f t="shared" si="0"/>
        <v>0</v>
      </c>
      <c r="L15" s="75">
        <f t="shared" si="1"/>
        <v>0</v>
      </c>
    </row>
    <row r="16" spans="2:12" x14ac:dyDescent="0.25">
      <c r="B16" s="8"/>
      <c r="C16" s="8"/>
      <c r="D16" s="9">
        <v>652</v>
      </c>
      <c r="E16" s="9"/>
      <c r="F16" s="9" t="s">
        <v>69</v>
      </c>
      <c r="G16" s="67">
        <v>1254</v>
      </c>
      <c r="H16" s="86">
        <v>1200</v>
      </c>
      <c r="I16" s="86">
        <v>1200</v>
      </c>
      <c r="J16" s="67">
        <v>0</v>
      </c>
      <c r="K16" s="74">
        <f t="shared" si="0"/>
        <v>0</v>
      </c>
      <c r="L16" s="75">
        <f t="shared" si="1"/>
        <v>0</v>
      </c>
    </row>
    <row r="17" spans="2:12" ht="25.5" x14ac:dyDescent="0.25">
      <c r="B17" s="8"/>
      <c r="C17" s="8">
        <v>66</v>
      </c>
      <c r="D17" s="9"/>
      <c r="E17" s="9"/>
      <c r="F17" s="12" t="s">
        <v>23</v>
      </c>
      <c r="G17" s="67">
        <v>6689.89</v>
      </c>
      <c r="H17" s="86">
        <v>5850</v>
      </c>
      <c r="I17" s="86">
        <v>7216.36</v>
      </c>
      <c r="J17" s="67">
        <v>4635.17</v>
      </c>
      <c r="K17" s="74">
        <f t="shared" si="0"/>
        <v>69.286191551729544</v>
      </c>
      <c r="L17" s="75">
        <f t="shared" si="1"/>
        <v>64.231413066975591</v>
      </c>
    </row>
    <row r="18" spans="2:12" ht="25.5" x14ac:dyDescent="0.25">
      <c r="B18" s="8"/>
      <c r="C18" s="29"/>
      <c r="D18" s="9">
        <v>661</v>
      </c>
      <c r="E18" s="9"/>
      <c r="F18" s="12" t="s">
        <v>24</v>
      </c>
      <c r="G18" s="67">
        <v>6636.89</v>
      </c>
      <c r="H18" s="56">
        <v>5800</v>
      </c>
      <c r="I18" s="86">
        <v>7166.36</v>
      </c>
      <c r="J18" s="67">
        <v>3055.17</v>
      </c>
      <c r="K18" s="74">
        <f t="shared" si="0"/>
        <v>46.033157096170044</v>
      </c>
      <c r="L18" s="75">
        <f t="shared" si="1"/>
        <v>42.632103327212143</v>
      </c>
    </row>
    <row r="19" spans="2:12" s="43" customFormat="1" x14ac:dyDescent="0.25">
      <c r="B19" s="8"/>
      <c r="C19" s="29"/>
      <c r="D19" s="9">
        <v>663</v>
      </c>
      <c r="E19" s="9"/>
      <c r="F19" s="12" t="s">
        <v>130</v>
      </c>
      <c r="G19" s="67">
        <v>50</v>
      </c>
      <c r="H19" s="56">
        <v>50</v>
      </c>
      <c r="I19" s="56">
        <v>50</v>
      </c>
      <c r="J19" s="67">
        <v>1580</v>
      </c>
      <c r="K19" s="74">
        <f t="shared" si="0"/>
        <v>3160</v>
      </c>
      <c r="L19" s="75">
        <f t="shared" si="1"/>
        <v>3160</v>
      </c>
    </row>
    <row r="20" spans="2:12" ht="25.5" x14ac:dyDescent="0.25">
      <c r="B20" s="8"/>
      <c r="C20" s="29">
        <v>67</v>
      </c>
      <c r="D20" s="9"/>
      <c r="E20" s="9"/>
      <c r="F20" s="12" t="s">
        <v>70</v>
      </c>
      <c r="G20" s="67">
        <v>67438.16</v>
      </c>
      <c r="H20" s="56">
        <v>62656.07</v>
      </c>
      <c r="I20" s="56">
        <v>79002.740000000005</v>
      </c>
      <c r="J20" s="67">
        <v>67102.92</v>
      </c>
      <c r="K20" s="74">
        <f t="shared" si="0"/>
        <v>99.502892724238023</v>
      </c>
      <c r="L20" s="75">
        <f t="shared" si="1"/>
        <v>84.937459131164303</v>
      </c>
    </row>
    <row r="21" spans="2:12" x14ac:dyDescent="0.25">
      <c r="B21" s="8"/>
      <c r="C21" s="29"/>
      <c r="D21" s="9">
        <v>671</v>
      </c>
      <c r="E21" s="9"/>
      <c r="F21" s="12" t="s">
        <v>115</v>
      </c>
      <c r="G21" s="67">
        <v>67438.16</v>
      </c>
      <c r="H21" s="56">
        <v>62656.07</v>
      </c>
      <c r="I21" s="56">
        <v>79002.740000000005</v>
      </c>
      <c r="J21" s="67">
        <v>67102.92</v>
      </c>
      <c r="K21" s="74">
        <f t="shared" si="0"/>
        <v>99.502892724238023</v>
      </c>
      <c r="L21" s="75">
        <f t="shared" si="1"/>
        <v>84.937459131164303</v>
      </c>
    </row>
    <row r="22" spans="2:12" x14ac:dyDescent="0.25">
      <c r="B22" s="8"/>
      <c r="C22" s="8"/>
      <c r="D22" s="9"/>
      <c r="E22" s="9"/>
      <c r="F22" s="12"/>
      <c r="G22" s="5"/>
      <c r="H22" s="5"/>
      <c r="I22" s="5"/>
      <c r="J22" s="67"/>
      <c r="K22" s="34"/>
      <c r="L22" s="34"/>
    </row>
    <row r="23" spans="2:12" x14ac:dyDescent="0.25">
      <c r="B23" s="29" t="s">
        <v>71</v>
      </c>
      <c r="C23" s="29"/>
      <c r="D23" s="40"/>
      <c r="E23" s="40"/>
      <c r="F23" s="7" t="s">
        <v>3</v>
      </c>
      <c r="G23" s="41">
        <v>0</v>
      </c>
      <c r="H23" s="41">
        <v>0</v>
      </c>
      <c r="I23" s="41">
        <v>0</v>
      </c>
      <c r="J23" s="68">
        <v>0</v>
      </c>
      <c r="K23" s="42"/>
      <c r="L23" s="42">
        <v>0</v>
      </c>
    </row>
    <row r="24" spans="2:12" ht="15.75" customHeight="1" x14ac:dyDescent="0.25">
      <c r="B24" s="8"/>
      <c r="C24" s="8">
        <v>72</v>
      </c>
      <c r="D24" s="9"/>
      <c r="E24" s="9"/>
      <c r="F24" s="35" t="s">
        <v>26</v>
      </c>
      <c r="G24" s="5">
        <v>0</v>
      </c>
      <c r="H24" s="5">
        <v>0</v>
      </c>
      <c r="I24" s="5">
        <v>0</v>
      </c>
      <c r="J24" s="67">
        <v>0</v>
      </c>
      <c r="K24" s="34"/>
      <c r="L24" s="34">
        <v>0</v>
      </c>
    </row>
    <row r="25" spans="2:12" ht="15.75" customHeight="1" x14ac:dyDescent="0.25">
      <c r="B25" s="8"/>
      <c r="C25" s="8"/>
      <c r="D25" s="8">
        <v>721</v>
      </c>
      <c r="E25" s="8"/>
      <c r="F25" s="35" t="s">
        <v>27</v>
      </c>
      <c r="G25" s="5">
        <v>0</v>
      </c>
      <c r="H25" s="5">
        <v>0</v>
      </c>
      <c r="I25" s="5">
        <v>0</v>
      </c>
      <c r="J25" s="67">
        <v>0</v>
      </c>
      <c r="K25" s="34"/>
      <c r="L25" s="34">
        <v>0</v>
      </c>
    </row>
    <row r="26" spans="2:12" x14ac:dyDescent="0.25">
      <c r="B26" s="8"/>
      <c r="C26" s="8"/>
      <c r="D26" s="8"/>
      <c r="E26" s="8">
        <v>7211</v>
      </c>
      <c r="F26" s="35" t="s">
        <v>28</v>
      </c>
      <c r="G26" s="5">
        <v>0</v>
      </c>
      <c r="H26" s="5">
        <v>0</v>
      </c>
      <c r="I26" s="5">
        <v>0</v>
      </c>
      <c r="J26" s="67">
        <v>0</v>
      </c>
      <c r="K26" s="34"/>
      <c r="L26" s="34">
        <v>0</v>
      </c>
    </row>
    <row r="27" spans="2:12" ht="12.75" customHeight="1" x14ac:dyDescent="0.25">
      <c r="B27" s="8"/>
      <c r="C27" s="8"/>
      <c r="D27" s="8"/>
      <c r="E27" s="8" t="s">
        <v>16</v>
      </c>
      <c r="F27" s="35"/>
      <c r="G27" s="5">
        <v>0</v>
      </c>
      <c r="H27" s="5">
        <v>0</v>
      </c>
      <c r="I27" s="5">
        <v>0</v>
      </c>
      <c r="J27" s="67">
        <v>0</v>
      </c>
      <c r="K27" s="34"/>
      <c r="L27" s="34"/>
    </row>
    <row r="28" spans="2:12" x14ac:dyDescent="0.25">
      <c r="J28" s="69"/>
    </row>
    <row r="29" spans="2:12" ht="18" x14ac:dyDescent="0.25">
      <c r="B29" s="20"/>
      <c r="C29" s="20"/>
      <c r="D29" s="20"/>
      <c r="E29" s="20"/>
      <c r="F29" s="20"/>
      <c r="G29" s="20"/>
      <c r="H29" s="20"/>
      <c r="I29" s="20"/>
      <c r="J29" s="70"/>
      <c r="K29" s="3"/>
      <c r="L29" s="3"/>
    </row>
    <row r="30" spans="2:12" ht="25.5" x14ac:dyDescent="0.25">
      <c r="B30" s="127" t="s">
        <v>7</v>
      </c>
      <c r="C30" s="128"/>
      <c r="D30" s="128"/>
      <c r="E30" s="128"/>
      <c r="F30" s="129"/>
      <c r="G30" s="49" t="s">
        <v>127</v>
      </c>
      <c r="H30" s="49" t="s">
        <v>143</v>
      </c>
      <c r="I30" s="49" t="s">
        <v>144</v>
      </c>
      <c r="J30" s="71" t="s">
        <v>146</v>
      </c>
      <c r="K30" s="49" t="s">
        <v>17</v>
      </c>
      <c r="L30" s="49" t="s">
        <v>51</v>
      </c>
    </row>
    <row r="31" spans="2:12" x14ac:dyDescent="0.25">
      <c r="B31" s="127">
        <v>1</v>
      </c>
      <c r="C31" s="128"/>
      <c r="D31" s="128"/>
      <c r="E31" s="128"/>
      <c r="F31" s="129"/>
      <c r="G31" s="49">
        <v>2</v>
      </c>
      <c r="H31" s="49">
        <v>3</v>
      </c>
      <c r="I31" s="49">
        <v>4</v>
      </c>
      <c r="J31" s="71">
        <v>5</v>
      </c>
      <c r="K31" s="49" t="s">
        <v>19</v>
      </c>
      <c r="L31" s="49" t="s">
        <v>20</v>
      </c>
    </row>
    <row r="32" spans="2:12" x14ac:dyDescent="0.25">
      <c r="B32" s="7"/>
      <c r="C32" s="7"/>
      <c r="D32" s="7"/>
      <c r="E32" s="7"/>
      <c r="F32" s="7" t="s">
        <v>8</v>
      </c>
      <c r="G32" s="68">
        <f>SUM(G43+G33)</f>
        <v>502495.67</v>
      </c>
      <c r="H32" s="41">
        <v>767967.28</v>
      </c>
      <c r="I32" s="91">
        <f>I33+I43</f>
        <v>771449.80999999994</v>
      </c>
      <c r="J32" s="87">
        <f>J33+J43</f>
        <v>627321.82999999996</v>
      </c>
      <c r="K32" s="74">
        <f>J32/G32*100</f>
        <v>124.84124092054365</v>
      </c>
      <c r="L32" s="74">
        <f>J32/I32*100</f>
        <v>81.317257696907078</v>
      </c>
    </row>
    <row r="33" spans="2:12" x14ac:dyDescent="0.25">
      <c r="B33" s="7">
        <v>3</v>
      </c>
      <c r="C33" s="7"/>
      <c r="D33" s="7"/>
      <c r="E33" s="7"/>
      <c r="F33" s="7" t="s">
        <v>4</v>
      </c>
      <c r="G33" s="67">
        <v>476511.25</v>
      </c>
      <c r="H33" s="5">
        <v>746262.29</v>
      </c>
      <c r="I33" s="89">
        <f>I34+I38+I40+I42</f>
        <v>746818.53999999992</v>
      </c>
      <c r="J33" s="88">
        <f>J34+J38+J40+J42</f>
        <v>621574.39999999991</v>
      </c>
      <c r="K33" s="74">
        <f t="shared" ref="K33:K48" si="2">J33/G33*100</f>
        <v>130.44275449950024</v>
      </c>
      <c r="L33" s="75">
        <f t="shared" ref="L33:L47" si="3">J33/I33*100</f>
        <v>83.229642370688865</v>
      </c>
    </row>
    <row r="34" spans="2:12" x14ac:dyDescent="0.25">
      <c r="B34" s="7"/>
      <c r="C34" s="12">
        <v>31</v>
      </c>
      <c r="D34" s="12"/>
      <c r="E34" s="12"/>
      <c r="F34" s="12" t="s">
        <v>5</v>
      </c>
      <c r="G34" s="67">
        <v>386517.33</v>
      </c>
      <c r="H34" s="5">
        <v>583921.94999999995</v>
      </c>
      <c r="I34" s="89">
        <v>589817.81999999995</v>
      </c>
      <c r="J34" s="88">
        <v>514796.41</v>
      </c>
      <c r="K34" s="74">
        <f t="shared" si="2"/>
        <v>133.18844202923577</v>
      </c>
      <c r="L34" s="75">
        <f t="shared" si="3"/>
        <v>87.280579281243149</v>
      </c>
    </row>
    <row r="35" spans="2:12" x14ac:dyDescent="0.25">
      <c r="B35" s="8"/>
      <c r="C35" s="8"/>
      <c r="D35" s="8">
        <v>311</v>
      </c>
      <c r="E35" s="8"/>
      <c r="F35" s="8" t="s">
        <v>29</v>
      </c>
      <c r="G35" s="67">
        <v>320115.62</v>
      </c>
      <c r="H35" s="5">
        <v>482576.23</v>
      </c>
      <c r="I35" s="89">
        <v>487434.81</v>
      </c>
      <c r="J35" s="88">
        <v>428925.76</v>
      </c>
      <c r="K35" s="74">
        <f t="shared" si="2"/>
        <v>133.99088741748997</v>
      </c>
      <c r="L35" s="75">
        <f t="shared" si="3"/>
        <v>87.996538449931393</v>
      </c>
    </row>
    <row r="36" spans="2:12" x14ac:dyDescent="0.25">
      <c r="B36" s="8"/>
      <c r="C36" s="8"/>
      <c r="D36" s="8"/>
      <c r="E36" s="8">
        <v>3111</v>
      </c>
      <c r="F36" s="8" t="s">
        <v>30</v>
      </c>
      <c r="G36" s="67">
        <v>320115.62</v>
      </c>
      <c r="H36" s="5">
        <v>482576.23</v>
      </c>
      <c r="I36" s="89">
        <v>487434.81</v>
      </c>
      <c r="J36" s="88">
        <v>428925.76</v>
      </c>
      <c r="K36" s="74">
        <f t="shared" si="2"/>
        <v>133.99088741748997</v>
      </c>
      <c r="L36" s="75">
        <f t="shared" si="3"/>
        <v>87.996538449931393</v>
      </c>
    </row>
    <row r="37" spans="2:12" x14ac:dyDescent="0.25">
      <c r="B37" s="8"/>
      <c r="C37" s="8"/>
      <c r="D37" s="8"/>
      <c r="E37" s="8">
        <v>3132</v>
      </c>
      <c r="F37" s="8" t="s">
        <v>133</v>
      </c>
      <c r="G37" s="67">
        <v>52808.36</v>
      </c>
      <c r="H37" s="5">
        <v>79625</v>
      </c>
      <c r="I37" s="89">
        <v>80562.289999999994</v>
      </c>
      <c r="J37" s="88">
        <v>70749.69</v>
      </c>
      <c r="K37" s="74">
        <f t="shared" si="2"/>
        <v>133.97441238470574</v>
      </c>
      <c r="L37" s="75">
        <f t="shared" si="3"/>
        <v>87.819859639044523</v>
      </c>
    </row>
    <row r="38" spans="2:12" x14ac:dyDescent="0.25">
      <c r="B38" s="8"/>
      <c r="C38" s="8">
        <v>32</v>
      </c>
      <c r="D38" s="9"/>
      <c r="E38" s="9"/>
      <c r="F38" s="8" t="s">
        <v>13</v>
      </c>
      <c r="G38" s="67">
        <v>89507</v>
      </c>
      <c r="H38" s="5">
        <v>161700.51999999999</v>
      </c>
      <c r="I38" s="89">
        <v>156401.4</v>
      </c>
      <c r="J38" s="88">
        <v>106313</v>
      </c>
      <c r="K38" s="74">
        <f t="shared" si="2"/>
        <v>118.77618510284111</v>
      </c>
      <c r="L38" s="75">
        <f t="shared" si="3"/>
        <v>67.974455471626214</v>
      </c>
    </row>
    <row r="39" spans="2:12" x14ac:dyDescent="0.25">
      <c r="B39" s="8"/>
      <c r="C39" s="8"/>
      <c r="D39" s="8">
        <v>32</v>
      </c>
      <c r="E39" s="8"/>
      <c r="F39" s="8" t="s">
        <v>13</v>
      </c>
      <c r="G39" s="67">
        <v>89507</v>
      </c>
      <c r="H39" s="5">
        <v>161701</v>
      </c>
      <c r="I39" s="89">
        <v>156401.4</v>
      </c>
      <c r="J39" s="88">
        <v>106313</v>
      </c>
      <c r="K39" s="74">
        <f t="shared" si="2"/>
        <v>118.77618510284111</v>
      </c>
      <c r="L39" s="75">
        <f t="shared" si="3"/>
        <v>67.974455471626214</v>
      </c>
    </row>
    <row r="40" spans="2:12" x14ac:dyDescent="0.25">
      <c r="B40" s="8"/>
      <c r="C40" s="8">
        <v>34</v>
      </c>
      <c r="D40" s="8"/>
      <c r="E40" s="8"/>
      <c r="F40" s="35" t="s">
        <v>74</v>
      </c>
      <c r="G40" s="67">
        <v>139.36000000000001</v>
      </c>
      <c r="H40" s="5">
        <v>249.32</v>
      </c>
      <c r="I40" s="89">
        <v>249.32</v>
      </c>
      <c r="J40" s="88">
        <v>139.36000000000001</v>
      </c>
      <c r="K40" s="74">
        <f t="shared" si="2"/>
        <v>100</v>
      </c>
      <c r="L40" s="75">
        <f t="shared" si="3"/>
        <v>55.896037221241791</v>
      </c>
    </row>
    <row r="41" spans="2:12" x14ac:dyDescent="0.25">
      <c r="B41" s="8"/>
      <c r="C41" s="29"/>
      <c r="D41" s="9">
        <v>343</v>
      </c>
      <c r="E41" s="9" t="s">
        <v>25</v>
      </c>
      <c r="F41" s="9" t="s">
        <v>74</v>
      </c>
      <c r="G41" s="67">
        <v>139.36000000000001</v>
      </c>
      <c r="H41" s="5">
        <v>249.32</v>
      </c>
      <c r="I41" s="89">
        <v>249.32</v>
      </c>
      <c r="J41" s="88">
        <v>139.36000000000001</v>
      </c>
      <c r="K41" s="74">
        <f t="shared" si="2"/>
        <v>100</v>
      </c>
      <c r="L41" s="75">
        <f t="shared" si="3"/>
        <v>55.896037221241791</v>
      </c>
    </row>
    <row r="42" spans="2:12" x14ac:dyDescent="0.25">
      <c r="B42" s="8"/>
      <c r="C42" s="8">
        <v>38</v>
      </c>
      <c r="D42" s="9"/>
      <c r="E42" s="9"/>
      <c r="F42" s="9" t="s">
        <v>75</v>
      </c>
      <c r="G42" s="67">
        <v>348</v>
      </c>
      <c r="H42" s="5">
        <v>390.5</v>
      </c>
      <c r="I42" s="89">
        <v>350</v>
      </c>
      <c r="J42" s="88">
        <v>325.63</v>
      </c>
      <c r="K42" s="74">
        <f t="shared" si="2"/>
        <v>93.571839080459768</v>
      </c>
      <c r="L42" s="75">
        <f t="shared" si="3"/>
        <v>93.037142857142854</v>
      </c>
    </row>
    <row r="43" spans="2:12" x14ac:dyDescent="0.25">
      <c r="B43" s="10">
        <v>4</v>
      </c>
      <c r="C43" s="11"/>
      <c r="D43" s="11"/>
      <c r="E43" s="11"/>
      <c r="F43" s="27" t="s">
        <v>6</v>
      </c>
      <c r="G43" s="67">
        <v>25984.42</v>
      </c>
      <c r="H43" s="5">
        <v>21704.99</v>
      </c>
      <c r="I43" s="89">
        <f>I44+I48</f>
        <v>24631.27</v>
      </c>
      <c r="J43" s="88">
        <f>J44+J48</f>
        <v>5747.43</v>
      </c>
      <c r="K43" s="74">
        <f t="shared" si="2"/>
        <v>22.118754238116537</v>
      </c>
      <c r="L43" s="75">
        <f t="shared" si="3"/>
        <v>23.33387600395757</v>
      </c>
    </row>
    <row r="44" spans="2:12" x14ac:dyDescent="0.25">
      <c r="B44" s="12"/>
      <c r="C44" s="12">
        <v>42</v>
      </c>
      <c r="D44" s="12"/>
      <c r="E44" s="12"/>
      <c r="F44" s="28" t="s">
        <v>72</v>
      </c>
      <c r="G44" s="67">
        <v>15360</v>
      </c>
      <c r="H44" s="5">
        <v>21704.99</v>
      </c>
      <c r="I44" s="90">
        <f>SUM(I45:I47)</f>
        <v>24631.27</v>
      </c>
      <c r="J44" s="88">
        <v>4397.43</v>
      </c>
      <c r="K44" s="74">
        <f t="shared" si="2"/>
        <v>28.629101562500004</v>
      </c>
      <c r="L44" s="75">
        <f t="shared" si="3"/>
        <v>17.853038028489802</v>
      </c>
    </row>
    <row r="45" spans="2:12" x14ac:dyDescent="0.25">
      <c r="B45" s="12"/>
      <c r="C45" s="12"/>
      <c r="D45" s="12">
        <v>424</v>
      </c>
      <c r="E45" s="12"/>
      <c r="F45" s="28" t="s">
        <v>131</v>
      </c>
      <c r="G45" s="67">
        <v>9386.7199999999993</v>
      </c>
      <c r="H45" s="5">
        <v>21704.99</v>
      </c>
      <c r="I45" s="90">
        <v>22163.02</v>
      </c>
      <c r="J45" s="88">
        <v>973.94</v>
      </c>
      <c r="K45" s="74">
        <f t="shared" si="2"/>
        <v>10.375722297032404</v>
      </c>
      <c r="L45" s="75"/>
    </row>
    <row r="46" spans="2:12" x14ac:dyDescent="0.25">
      <c r="B46" s="12"/>
      <c r="C46" s="12"/>
      <c r="D46" s="12">
        <v>426</v>
      </c>
      <c r="E46" s="12"/>
      <c r="F46" s="28" t="s">
        <v>141</v>
      </c>
      <c r="G46" s="67">
        <v>5000</v>
      </c>
      <c r="H46" s="5">
        <v>0</v>
      </c>
      <c r="I46" s="90">
        <v>0</v>
      </c>
      <c r="J46" s="88">
        <v>0</v>
      </c>
      <c r="K46" s="74">
        <v>0</v>
      </c>
      <c r="L46" s="75">
        <v>0</v>
      </c>
    </row>
    <row r="47" spans="2:12" x14ac:dyDescent="0.25">
      <c r="B47" s="12"/>
      <c r="C47" s="12"/>
      <c r="D47" s="8">
        <v>422</v>
      </c>
      <c r="E47" s="8"/>
      <c r="F47" s="8" t="s">
        <v>132</v>
      </c>
      <c r="G47" s="67">
        <v>973</v>
      </c>
      <c r="H47" s="5">
        <v>0</v>
      </c>
      <c r="I47" s="90">
        <v>2468.25</v>
      </c>
      <c r="J47" s="88">
        <v>3423.49</v>
      </c>
      <c r="K47" s="74">
        <f t="shared" si="2"/>
        <v>351.84892086330933</v>
      </c>
      <c r="L47" s="75">
        <f t="shared" si="3"/>
        <v>138.70110402106755</v>
      </c>
    </row>
    <row r="48" spans="2:12" x14ac:dyDescent="0.25">
      <c r="B48" s="12"/>
      <c r="C48" s="12">
        <v>45</v>
      </c>
      <c r="D48" s="8"/>
      <c r="E48" s="8"/>
      <c r="F48" s="8" t="s">
        <v>73</v>
      </c>
      <c r="G48" s="67">
        <v>12400</v>
      </c>
      <c r="H48" s="5">
        <v>0</v>
      </c>
      <c r="I48" s="90">
        <v>0</v>
      </c>
      <c r="J48" s="88">
        <v>1350</v>
      </c>
      <c r="K48" s="74">
        <f t="shared" si="2"/>
        <v>10.887096774193548</v>
      </c>
      <c r="L48" s="75" t="e">
        <f>J49/I49*100</f>
        <v>#DIV/0!</v>
      </c>
    </row>
    <row r="49" spans="2:10" x14ac:dyDescent="0.25">
      <c r="B49" s="12"/>
      <c r="C49" s="12"/>
      <c r="D49" s="8">
        <v>451</v>
      </c>
      <c r="E49" s="8"/>
      <c r="F49" s="8" t="s">
        <v>73</v>
      </c>
      <c r="G49" s="67">
        <v>12400</v>
      </c>
      <c r="H49" s="5">
        <v>0</v>
      </c>
      <c r="I49" s="90">
        <v>0</v>
      </c>
      <c r="J49" s="88">
        <v>1350</v>
      </c>
    </row>
  </sheetData>
  <mergeCells count="7">
    <mergeCell ref="B8:F8"/>
    <mergeCell ref="B9:F9"/>
    <mergeCell ref="B30:F30"/>
    <mergeCell ref="B31:F31"/>
    <mergeCell ref="B2:L2"/>
    <mergeCell ref="B4:L4"/>
    <mergeCell ref="B6:L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1"/>
  <sheetViews>
    <sheetView view="pageBreakPreview" zoomScale="160" zoomScaleNormal="100" zoomScaleSheetLayoutView="160" workbookViewId="0">
      <selection activeCell="G1" sqref="G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17" t="s">
        <v>40</v>
      </c>
      <c r="C2" s="117"/>
      <c r="D2" s="117"/>
      <c r="E2" s="117"/>
      <c r="F2" s="117"/>
      <c r="G2" s="117"/>
      <c r="H2" s="117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9" t="s">
        <v>7</v>
      </c>
      <c r="C4" s="49" t="s">
        <v>127</v>
      </c>
      <c r="D4" s="49" t="s">
        <v>143</v>
      </c>
      <c r="E4" s="49" t="s">
        <v>144</v>
      </c>
      <c r="F4" s="49" t="s">
        <v>146</v>
      </c>
      <c r="G4" s="49" t="s">
        <v>17</v>
      </c>
      <c r="H4" s="49" t="s">
        <v>51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19</v>
      </c>
      <c r="H5" s="49" t="s">
        <v>20</v>
      </c>
    </row>
    <row r="6" spans="2:8" x14ac:dyDescent="0.25">
      <c r="B6" s="7" t="s">
        <v>39</v>
      </c>
      <c r="C6" s="68">
        <v>516168.29</v>
      </c>
      <c r="D6" s="41">
        <f>SUM(D7:D18)</f>
        <v>767967.28</v>
      </c>
      <c r="E6" s="53">
        <f>SUM(E7:E18)</f>
        <v>771449.81</v>
      </c>
      <c r="F6" s="68">
        <f>F7+F8+F9+F10+F12+F11+F13+F15+F14+F16+F17+F18</f>
        <v>564915.96</v>
      </c>
      <c r="G6" s="74">
        <f>F6/C6*100</f>
        <v>109.44414272329669</v>
      </c>
      <c r="H6" s="74">
        <f>F6/E6*100</f>
        <v>73.227830596004679</v>
      </c>
    </row>
    <row r="7" spans="2:8" x14ac:dyDescent="0.25">
      <c r="B7" s="12" t="s">
        <v>36</v>
      </c>
      <c r="C7" s="67">
        <v>6557.33</v>
      </c>
      <c r="D7" s="5">
        <v>0</v>
      </c>
      <c r="E7" s="5">
        <v>8355.8700000000008</v>
      </c>
      <c r="F7" s="67">
        <v>8216.86</v>
      </c>
      <c r="G7" s="74">
        <f t="shared" ref="G7:G29" si="0">F7/C7*100</f>
        <v>125.30801408500108</v>
      </c>
      <c r="H7" s="72">
        <f t="shared" ref="H7:H30" si="1">F7/E7*100</f>
        <v>98.336379096371772</v>
      </c>
    </row>
    <row r="8" spans="2:8" x14ac:dyDescent="0.25">
      <c r="B8" s="35" t="s">
        <v>119</v>
      </c>
      <c r="C8" s="67">
        <v>5766.62</v>
      </c>
      <c r="D8" s="5">
        <v>0</v>
      </c>
      <c r="E8" s="5">
        <v>3215.04</v>
      </c>
      <c r="F8" s="67">
        <v>3215.02</v>
      </c>
      <c r="G8" s="74"/>
      <c r="H8" s="72">
        <f t="shared" si="1"/>
        <v>99.999377923758331</v>
      </c>
    </row>
    <row r="9" spans="2:8" x14ac:dyDescent="0.25">
      <c r="B9" s="13" t="s">
        <v>116</v>
      </c>
      <c r="C9" s="67">
        <v>616.46</v>
      </c>
      <c r="D9" s="5">
        <v>0</v>
      </c>
      <c r="E9" s="5">
        <v>750.3</v>
      </c>
      <c r="F9" s="67">
        <v>311.48</v>
      </c>
      <c r="G9" s="74">
        <f t="shared" si="0"/>
        <v>50.527203711514126</v>
      </c>
      <c r="H9" s="72">
        <f t="shared" si="1"/>
        <v>41.514061042249772</v>
      </c>
    </row>
    <row r="10" spans="2:8" x14ac:dyDescent="0.25">
      <c r="B10" s="13" t="s">
        <v>117</v>
      </c>
      <c r="C10" s="67">
        <v>6639.89</v>
      </c>
      <c r="D10" s="5">
        <v>5800</v>
      </c>
      <c r="E10" s="5">
        <v>7166.36</v>
      </c>
      <c r="F10" s="67">
        <v>3055.17</v>
      </c>
      <c r="G10" s="74">
        <f t="shared" si="0"/>
        <v>46.012358638471419</v>
      </c>
      <c r="H10" s="72">
        <f t="shared" si="1"/>
        <v>42.632103327212143</v>
      </c>
    </row>
    <row r="11" spans="2:8" x14ac:dyDescent="0.25">
      <c r="B11" s="12" t="s">
        <v>118</v>
      </c>
      <c r="C11" s="67">
        <v>1254.8</v>
      </c>
      <c r="D11" s="5">
        <v>1200</v>
      </c>
      <c r="E11" s="6">
        <v>1200</v>
      </c>
      <c r="F11" s="67">
        <v>0</v>
      </c>
      <c r="G11" s="74">
        <f t="shared" si="0"/>
        <v>0</v>
      </c>
      <c r="H11" s="72">
        <f t="shared" si="1"/>
        <v>0</v>
      </c>
    </row>
    <row r="12" spans="2:8" x14ac:dyDescent="0.25">
      <c r="B12" s="12" t="s">
        <v>120</v>
      </c>
      <c r="C12" s="67">
        <v>12251</v>
      </c>
      <c r="D12" s="5">
        <v>0</v>
      </c>
      <c r="E12" s="6">
        <v>0</v>
      </c>
      <c r="F12" s="67">
        <v>0</v>
      </c>
      <c r="G12" s="74">
        <f t="shared" si="0"/>
        <v>0</v>
      </c>
      <c r="H12" s="72">
        <v>0</v>
      </c>
    </row>
    <row r="13" spans="2:8" x14ac:dyDescent="0.25">
      <c r="B13" s="12" t="s">
        <v>121</v>
      </c>
      <c r="C13" s="67">
        <v>54497.75</v>
      </c>
      <c r="D13" s="5">
        <v>62656.07</v>
      </c>
      <c r="E13" s="6">
        <v>66681.53</v>
      </c>
      <c r="F13" s="67">
        <v>54597.45</v>
      </c>
      <c r="G13" s="74">
        <f t="shared" si="0"/>
        <v>100.18294333252288</v>
      </c>
      <c r="H13" s="72">
        <f t="shared" si="1"/>
        <v>81.877920317665172</v>
      </c>
    </row>
    <row r="14" spans="2:8" x14ac:dyDescent="0.25">
      <c r="B14" s="12" t="s">
        <v>122</v>
      </c>
      <c r="C14" s="67">
        <v>0</v>
      </c>
      <c r="D14" s="5">
        <v>0</v>
      </c>
      <c r="E14" s="6">
        <v>0</v>
      </c>
      <c r="F14" s="67">
        <v>0</v>
      </c>
      <c r="G14" s="74">
        <v>0</v>
      </c>
      <c r="H14" s="72">
        <v>0</v>
      </c>
    </row>
    <row r="15" spans="2:8" x14ac:dyDescent="0.25">
      <c r="B15" s="12" t="s">
        <v>123</v>
      </c>
      <c r="C15" s="67">
        <v>413222</v>
      </c>
      <c r="D15" s="5">
        <v>683261.21</v>
      </c>
      <c r="E15" s="6">
        <v>667812.02</v>
      </c>
      <c r="F15" s="67">
        <v>478177.87</v>
      </c>
      <c r="G15" s="74">
        <f t="shared" si="0"/>
        <v>115.71936392544444</v>
      </c>
      <c r="H15" s="72">
        <f t="shared" si="1"/>
        <v>71.603663258412141</v>
      </c>
    </row>
    <row r="16" spans="2:8" x14ac:dyDescent="0.25">
      <c r="B16" s="12" t="s">
        <v>124</v>
      </c>
      <c r="C16" s="67">
        <v>15000</v>
      </c>
      <c r="D16" s="5">
        <v>15000</v>
      </c>
      <c r="E16" s="6">
        <v>15895.4</v>
      </c>
      <c r="F16" s="67">
        <v>15000</v>
      </c>
      <c r="G16" s="74">
        <f t="shared" si="0"/>
        <v>100</v>
      </c>
      <c r="H16" s="72">
        <f t="shared" si="1"/>
        <v>94.366923764107852</v>
      </c>
    </row>
    <row r="17" spans="2:8" ht="15.75" customHeight="1" x14ac:dyDescent="0.25">
      <c r="B17" s="12" t="s">
        <v>125</v>
      </c>
      <c r="C17" s="67">
        <v>312.55</v>
      </c>
      <c r="D17" s="5">
        <v>0</v>
      </c>
      <c r="E17" s="6">
        <v>323.29000000000002</v>
      </c>
      <c r="F17" s="67">
        <v>762.11</v>
      </c>
      <c r="G17" s="74"/>
      <c r="H17" s="72">
        <f t="shared" si="1"/>
        <v>235.73571715796962</v>
      </c>
    </row>
    <row r="18" spans="2:8" ht="15.75" customHeight="1" x14ac:dyDescent="0.25">
      <c r="B18" s="12" t="s">
        <v>126</v>
      </c>
      <c r="C18" s="67">
        <v>50</v>
      </c>
      <c r="D18" s="5">
        <v>50</v>
      </c>
      <c r="E18" s="6">
        <v>50</v>
      </c>
      <c r="F18" s="67">
        <v>1580</v>
      </c>
      <c r="G18" s="74">
        <f t="shared" si="0"/>
        <v>3160</v>
      </c>
      <c r="H18" s="72">
        <v>0</v>
      </c>
    </row>
    <row r="19" spans="2:8" x14ac:dyDescent="0.25">
      <c r="B19" s="7" t="s">
        <v>38</v>
      </c>
      <c r="C19" s="68">
        <v>502496</v>
      </c>
      <c r="D19" s="41">
        <f>SUM(D20:D31)</f>
        <v>767967.28</v>
      </c>
      <c r="E19" s="53">
        <f>SUM(E20:E31)</f>
        <v>771449.81</v>
      </c>
      <c r="F19" s="68">
        <f>SUM(F20:F31)</f>
        <v>627321.4099999998</v>
      </c>
      <c r="G19" s="74">
        <f t="shared" si="0"/>
        <v>124.84107535184357</v>
      </c>
      <c r="H19" s="74">
        <f t="shared" si="1"/>
        <v>81.317203253961495</v>
      </c>
    </row>
    <row r="20" spans="2:8" x14ac:dyDescent="0.25">
      <c r="B20" s="12" t="s">
        <v>36</v>
      </c>
      <c r="C20" s="67">
        <v>6557.33</v>
      </c>
      <c r="D20" s="5">
        <v>0</v>
      </c>
      <c r="E20" s="5">
        <v>8355.8700000000008</v>
      </c>
      <c r="F20" s="67">
        <v>8216.86</v>
      </c>
      <c r="G20" s="74">
        <f t="shared" si="0"/>
        <v>125.30801408500108</v>
      </c>
      <c r="H20" s="72">
        <f t="shared" si="1"/>
        <v>98.336379096371772</v>
      </c>
    </row>
    <row r="21" spans="2:8" x14ac:dyDescent="0.25">
      <c r="B21" s="35" t="s">
        <v>119</v>
      </c>
      <c r="C21" s="67">
        <v>5766.62</v>
      </c>
      <c r="D21" s="5">
        <v>0</v>
      </c>
      <c r="E21" s="5">
        <v>3215.04</v>
      </c>
      <c r="F21" s="67">
        <v>3215.02</v>
      </c>
      <c r="G21" s="74"/>
      <c r="H21" s="72">
        <f t="shared" si="1"/>
        <v>99.999377923758331</v>
      </c>
    </row>
    <row r="22" spans="2:8" x14ac:dyDescent="0.25">
      <c r="B22" s="13" t="s">
        <v>116</v>
      </c>
      <c r="C22" s="67">
        <v>616</v>
      </c>
      <c r="D22" s="5">
        <v>0</v>
      </c>
      <c r="E22" s="5">
        <v>750.3</v>
      </c>
      <c r="F22" s="67">
        <v>311.48</v>
      </c>
      <c r="G22" s="74">
        <f t="shared" si="0"/>
        <v>50.564935064935071</v>
      </c>
      <c r="H22" s="72">
        <f t="shared" si="1"/>
        <v>41.514061042249772</v>
      </c>
    </row>
    <row r="23" spans="2:8" x14ac:dyDescent="0.25">
      <c r="B23" s="13" t="s">
        <v>117</v>
      </c>
      <c r="C23" s="67">
        <v>2555.16</v>
      </c>
      <c r="D23" s="5">
        <v>5800</v>
      </c>
      <c r="E23" s="5">
        <v>7166.36</v>
      </c>
      <c r="F23" s="67">
        <v>3029.1</v>
      </c>
      <c r="G23" s="74">
        <f t="shared" si="0"/>
        <v>118.54834922274927</v>
      </c>
      <c r="H23" s="72">
        <f t="shared" si="1"/>
        <v>42.268320318822944</v>
      </c>
    </row>
    <row r="24" spans="2:8" x14ac:dyDescent="0.25">
      <c r="B24" s="12" t="s">
        <v>118</v>
      </c>
      <c r="C24" s="67">
        <v>1196.6300000000001</v>
      </c>
      <c r="D24" s="5">
        <v>1200</v>
      </c>
      <c r="E24" s="6">
        <v>1200</v>
      </c>
      <c r="F24" s="67">
        <v>0</v>
      </c>
      <c r="G24" s="74">
        <f t="shared" si="0"/>
        <v>0</v>
      </c>
      <c r="H24" s="72">
        <f t="shared" si="1"/>
        <v>0</v>
      </c>
    </row>
    <row r="25" spans="2:8" x14ac:dyDescent="0.25">
      <c r="B25" s="12" t="s">
        <v>120</v>
      </c>
      <c r="C25" s="67">
        <v>10072.61</v>
      </c>
      <c r="D25" s="5">
        <v>0</v>
      </c>
      <c r="E25" s="6">
        <v>0</v>
      </c>
      <c r="F25" s="67">
        <v>5430.92</v>
      </c>
      <c r="G25" s="74">
        <f t="shared" si="0"/>
        <v>53.917703554490835</v>
      </c>
      <c r="H25" s="72">
        <v>0</v>
      </c>
    </row>
    <row r="26" spans="2:8" x14ac:dyDescent="0.25">
      <c r="B26" s="12" t="s">
        <v>121</v>
      </c>
      <c r="C26" s="67">
        <v>55229</v>
      </c>
      <c r="D26" s="5">
        <v>62656.07</v>
      </c>
      <c r="E26" s="6">
        <v>66681.53</v>
      </c>
      <c r="F26" s="67">
        <v>54597.45</v>
      </c>
      <c r="G26" s="74">
        <f t="shared" si="0"/>
        <v>98.856488439044696</v>
      </c>
      <c r="H26" s="72">
        <f t="shared" si="1"/>
        <v>81.877920317665172</v>
      </c>
    </row>
    <row r="27" spans="2:8" x14ac:dyDescent="0.25">
      <c r="B27" s="12" t="s">
        <v>122</v>
      </c>
      <c r="C27" s="67">
        <v>0</v>
      </c>
      <c r="D27" s="5">
        <v>0</v>
      </c>
      <c r="E27" s="6">
        <v>0</v>
      </c>
      <c r="F27" s="67">
        <v>0</v>
      </c>
      <c r="G27" s="74">
        <v>0</v>
      </c>
      <c r="H27" s="72">
        <v>0</v>
      </c>
    </row>
    <row r="28" spans="2:8" x14ac:dyDescent="0.25">
      <c r="B28" s="12" t="s">
        <v>123</v>
      </c>
      <c r="C28" s="67">
        <v>413222</v>
      </c>
      <c r="D28" s="5">
        <v>683261.21</v>
      </c>
      <c r="E28" s="6">
        <v>667812.02</v>
      </c>
      <c r="F28" s="67">
        <v>545942.82999999996</v>
      </c>
      <c r="G28" s="74">
        <f t="shared" si="0"/>
        <v>132.11852950714143</v>
      </c>
      <c r="H28" s="72">
        <f t="shared" si="1"/>
        <v>81.750973874354642</v>
      </c>
    </row>
    <row r="29" spans="2:8" x14ac:dyDescent="0.25">
      <c r="B29" s="12" t="s">
        <v>124</v>
      </c>
      <c r="C29" s="67">
        <v>6968.31</v>
      </c>
      <c r="D29" s="5">
        <v>15000</v>
      </c>
      <c r="E29" s="6">
        <v>15895.4</v>
      </c>
      <c r="F29" s="67">
        <v>5779.69</v>
      </c>
      <c r="G29" s="74">
        <f t="shared" si="0"/>
        <v>82.942492512531715</v>
      </c>
      <c r="H29" s="72">
        <f t="shared" si="1"/>
        <v>36.360771040678436</v>
      </c>
    </row>
    <row r="30" spans="2:8" x14ac:dyDescent="0.25">
      <c r="B30" s="12" t="s">
        <v>125</v>
      </c>
      <c r="C30" s="67">
        <v>312.55</v>
      </c>
      <c r="D30" s="5">
        <v>0</v>
      </c>
      <c r="E30" s="6">
        <v>323.29000000000002</v>
      </c>
      <c r="F30" s="67">
        <v>762.11</v>
      </c>
      <c r="G30" s="74">
        <v>0</v>
      </c>
      <c r="H30" s="72">
        <f t="shared" si="1"/>
        <v>235.73571715796962</v>
      </c>
    </row>
    <row r="31" spans="2:8" x14ac:dyDescent="0.25">
      <c r="B31" s="12" t="s">
        <v>126</v>
      </c>
      <c r="C31" s="67">
        <v>0</v>
      </c>
      <c r="D31" s="5">
        <v>50</v>
      </c>
      <c r="E31" s="6">
        <v>50</v>
      </c>
      <c r="F31" s="67">
        <v>35.950000000000003</v>
      </c>
      <c r="G31" s="74">
        <v>0</v>
      </c>
      <c r="H31" s="72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view="pageBreakPreview" zoomScale="142" zoomScaleNormal="100" zoomScaleSheetLayoutView="142" workbookViewId="0">
      <selection activeCell="G11" sqref="G1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17" t="s">
        <v>49</v>
      </c>
      <c r="C2" s="117"/>
      <c r="D2" s="117"/>
      <c r="E2" s="117"/>
      <c r="F2" s="117"/>
      <c r="G2" s="117"/>
      <c r="H2" s="117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9" t="s">
        <v>7</v>
      </c>
      <c r="C4" s="49" t="s">
        <v>128</v>
      </c>
      <c r="D4" s="49" t="s">
        <v>143</v>
      </c>
      <c r="E4" s="49" t="s">
        <v>144</v>
      </c>
      <c r="F4" s="49" t="s">
        <v>147</v>
      </c>
      <c r="G4" s="49" t="s">
        <v>17</v>
      </c>
      <c r="H4" s="49" t="s">
        <v>51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19</v>
      </c>
      <c r="H5" s="49" t="s">
        <v>20</v>
      </c>
    </row>
    <row r="6" spans="2:8" ht="15.75" customHeight="1" x14ac:dyDescent="0.25">
      <c r="B6" s="7" t="s">
        <v>38</v>
      </c>
      <c r="C6" s="68">
        <v>502496</v>
      </c>
      <c r="D6" s="41">
        <v>767967.28</v>
      </c>
      <c r="E6" s="41">
        <f>E7</f>
        <v>771449.85</v>
      </c>
      <c r="F6" s="68">
        <f>F7</f>
        <v>627321.83000000007</v>
      </c>
      <c r="G6" s="68">
        <f>F6/C6*100</f>
        <v>124.84115893459851</v>
      </c>
      <c r="H6" s="68">
        <f>F6/E6*100</f>
        <v>81.317253480572987</v>
      </c>
    </row>
    <row r="7" spans="2:8" ht="15.75" customHeight="1" x14ac:dyDescent="0.25">
      <c r="B7" s="7" t="s">
        <v>76</v>
      </c>
      <c r="C7" s="67">
        <v>502496</v>
      </c>
      <c r="D7" s="5">
        <f>SUM(D8:D9)</f>
        <v>767967.27999999991</v>
      </c>
      <c r="E7" s="5">
        <f>E8+E9</f>
        <v>771449.85</v>
      </c>
      <c r="F7" s="67">
        <f>F8+F9</f>
        <v>627321.83000000007</v>
      </c>
      <c r="G7" s="67">
        <f t="shared" ref="G7:G9" si="0">F7/C7*100</f>
        <v>124.84115893459851</v>
      </c>
      <c r="H7" s="67">
        <f t="shared" ref="H7:H9" si="1">F7/E7*100</f>
        <v>81.317253480572987</v>
      </c>
    </row>
    <row r="8" spans="2:8" x14ac:dyDescent="0.25">
      <c r="B8" s="14" t="s">
        <v>77</v>
      </c>
      <c r="C8" s="67">
        <v>481017</v>
      </c>
      <c r="D8" s="5">
        <v>746720.32</v>
      </c>
      <c r="E8" s="5">
        <v>750202.85</v>
      </c>
      <c r="F8" s="67">
        <v>626999.91</v>
      </c>
      <c r="G8" s="67">
        <f t="shared" si="0"/>
        <v>130.34880471999949</v>
      </c>
      <c r="H8" s="67">
        <f t="shared" si="1"/>
        <v>83.577383103783205</v>
      </c>
    </row>
    <row r="9" spans="2:8" x14ac:dyDescent="0.25">
      <c r="B9" s="39" t="s">
        <v>78</v>
      </c>
      <c r="C9" s="67">
        <v>21478.560000000001</v>
      </c>
      <c r="D9" s="5">
        <v>21246.959999999999</v>
      </c>
      <c r="E9" s="5">
        <v>21247</v>
      </c>
      <c r="F9" s="67">
        <v>321.92</v>
      </c>
      <c r="G9" s="67">
        <f t="shared" si="0"/>
        <v>1.4987969398320931</v>
      </c>
      <c r="H9" s="67">
        <f t="shared" si="1"/>
        <v>1.5151315479832448</v>
      </c>
    </row>
    <row r="10" spans="2:8" x14ac:dyDescent="0.25">
      <c r="B10" s="13"/>
      <c r="C10" s="5"/>
      <c r="D10" s="5"/>
      <c r="E10" s="5"/>
      <c r="F10" s="34"/>
      <c r="G10" s="34"/>
      <c r="H10" s="34"/>
    </row>
    <row r="11" spans="2:8" x14ac:dyDescent="0.25">
      <c r="B11" s="7"/>
      <c r="C11" s="5"/>
      <c r="D11" s="5"/>
      <c r="E11" s="6"/>
      <c r="F11" s="34"/>
      <c r="G11" s="34"/>
      <c r="H11" s="34"/>
    </row>
    <row r="12" spans="2:8" x14ac:dyDescent="0.25">
      <c r="B12" s="36"/>
      <c r="C12" s="5"/>
      <c r="D12" s="5"/>
      <c r="E12" s="6"/>
      <c r="F12" s="34"/>
      <c r="G12" s="34"/>
      <c r="H12" s="34"/>
    </row>
    <row r="13" spans="2:8" x14ac:dyDescent="0.25">
      <c r="B13" s="12"/>
      <c r="C13" s="5"/>
      <c r="D13" s="5"/>
      <c r="E13" s="6"/>
      <c r="F13" s="34"/>
      <c r="G13" s="34"/>
      <c r="H13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view="pageBreakPreview" topLeftCell="C4" zoomScale="142" zoomScaleNormal="100" zoomScaleSheetLayoutView="142" workbookViewId="0">
      <selection activeCell="G7" sqref="G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 x14ac:dyDescent="0.25">
      <c r="B2" s="117" t="s">
        <v>66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ht="15.75" customHeight="1" x14ac:dyDescent="0.25">
      <c r="B3" s="117" t="s">
        <v>41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2:12" ht="18" x14ac:dyDescent="0.25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 x14ac:dyDescent="0.25">
      <c r="B5" s="127" t="s">
        <v>7</v>
      </c>
      <c r="C5" s="128"/>
      <c r="D5" s="128"/>
      <c r="E5" s="128"/>
      <c r="F5" s="129"/>
      <c r="G5" s="51" t="s">
        <v>127</v>
      </c>
      <c r="H5" s="49" t="s">
        <v>143</v>
      </c>
      <c r="I5" s="51" t="s">
        <v>148</v>
      </c>
      <c r="J5" s="51" t="s">
        <v>146</v>
      </c>
      <c r="K5" s="51" t="s">
        <v>17</v>
      </c>
      <c r="L5" s="51" t="s">
        <v>51</v>
      </c>
    </row>
    <row r="6" spans="2:12" x14ac:dyDescent="0.25">
      <c r="B6" s="127">
        <v>1</v>
      </c>
      <c r="C6" s="128"/>
      <c r="D6" s="128"/>
      <c r="E6" s="128"/>
      <c r="F6" s="129"/>
      <c r="G6" s="51">
        <v>2</v>
      </c>
      <c r="H6" s="51">
        <v>3</v>
      </c>
      <c r="I6" s="51">
        <v>4</v>
      </c>
      <c r="J6" s="51">
        <v>5</v>
      </c>
      <c r="K6" s="51" t="s">
        <v>19</v>
      </c>
      <c r="L6" s="51" t="s">
        <v>20</v>
      </c>
    </row>
    <row r="7" spans="2:12" ht="25.5" x14ac:dyDescent="0.25">
      <c r="B7" s="7">
        <v>8</v>
      </c>
      <c r="C7" s="7"/>
      <c r="D7" s="7"/>
      <c r="E7" s="7"/>
      <c r="F7" s="7" t="s">
        <v>9</v>
      </c>
      <c r="G7" s="5">
        <v>0</v>
      </c>
      <c r="H7" s="5">
        <v>0</v>
      </c>
      <c r="I7" s="5">
        <v>0</v>
      </c>
      <c r="J7" s="34">
        <v>0</v>
      </c>
      <c r="K7" s="34">
        <v>0</v>
      </c>
      <c r="L7" s="34">
        <v>0</v>
      </c>
    </row>
    <row r="8" spans="2:12" x14ac:dyDescent="0.25">
      <c r="B8" s="7"/>
      <c r="C8" s="12">
        <v>84</v>
      </c>
      <c r="D8" s="12"/>
      <c r="E8" s="12"/>
      <c r="F8" s="12" t="s">
        <v>14</v>
      </c>
      <c r="G8" s="5"/>
      <c r="H8" s="5"/>
      <c r="I8" s="5"/>
      <c r="J8" s="34"/>
      <c r="K8" s="34"/>
      <c r="L8" s="34"/>
    </row>
    <row r="9" spans="2:12" ht="51" x14ac:dyDescent="0.25">
      <c r="B9" s="8"/>
      <c r="C9" s="8"/>
      <c r="D9" s="8">
        <v>841</v>
      </c>
      <c r="E9" s="8"/>
      <c r="F9" s="35" t="s">
        <v>42</v>
      </c>
      <c r="G9" s="5"/>
      <c r="H9" s="5"/>
      <c r="I9" s="5"/>
      <c r="J9" s="34"/>
      <c r="K9" s="34"/>
      <c r="L9" s="34"/>
    </row>
    <row r="10" spans="2:12" ht="25.5" x14ac:dyDescent="0.25">
      <c r="B10" s="8"/>
      <c r="C10" s="8"/>
      <c r="D10" s="8"/>
      <c r="E10" s="8">
        <v>8413</v>
      </c>
      <c r="F10" s="35" t="s">
        <v>43</v>
      </c>
      <c r="G10" s="5"/>
      <c r="H10" s="5"/>
      <c r="I10" s="5"/>
      <c r="J10" s="34"/>
      <c r="K10" s="34"/>
      <c r="L10" s="34"/>
    </row>
    <row r="11" spans="2:12" x14ac:dyDescent="0.25">
      <c r="B11" s="8"/>
      <c r="C11" s="8"/>
      <c r="D11" s="8"/>
      <c r="E11" s="9" t="s">
        <v>25</v>
      </c>
      <c r="F11" s="14"/>
      <c r="G11" s="5"/>
      <c r="H11" s="5"/>
      <c r="I11" s="5"/>
      <c r="J11" s="34"/>
      <c r="K11" s="34"/>
      <c r="L11" s="34"/>
    </row>
    <row r="12" spans="2:12" ht="25.5" x14ac:dyDescent="0.25">
      <c r="B12" s="10">
        <v>5</v>
      </c>
      <c r="C12" s="11"/>
      <c r="D12" s="11"/>
      <c r="E12" s="11"/>
      <c r="F12" s="27" t="s">
        <v>10</v>
      </c>
      <c r="G12" s="5">
        <v>0</v>
      </c>
      <c r="H12" s="5">
        <v>0</v>
      </c>
      <c r="I12" s="5">
        <v>0</v>
      </c>
      <c r="J12" s="34">
        <v>0</v>
      </c>
      <c r="K12" s="34">
        <v>0</v>
      </c>
      <c r="L12" s="34">
        <v>0</v>
      </c>
    </row>
    <row r="13" spans="2:12" ht="25.5" x14ac:dyDescent="0.25">
      <c r="B13" s="12"/>
      <c r="C13" s="12">
        <v>54</v>
      </c>
      <c r="D13" s="12"/>
      <c r="E13" s="12"/>
      <c r="F13" s="28" t="s">
        <v>15</v>
      </c>
      <c r="G13" s="5"/>
      <c r="H13" s="5"/>
      <c r="I13" s="6"/>
      <c r="J13" s="34"/>
      <c r="K13" s="34"/>
      <c r="L13" s="34"/>
    </row>
    <row r="14" spans="2:12" ht="63.75" x14ac:dyDescent="0.25">
      <c r="B14" s="12"/>
      <c r="C14" s="12"/>
      <c r="D14" s="12">
        <v>541</v>
      </c>
      <c r="E14" s="35"/>
      <c r="F14" s="35" t="s">
        <v>44</v>
      </c>
      <c r="G14" s="5"/>
      <c r="H14" s="5"/>
      <c r="I14" s="6"/>
      <c r="J14" s="34"/>
      <c r="K14" s="34"/>
      <c r="L14" s="34"/>
    </row>
    <row r="15" spans="2:12" ht="38.25" x14ac:dyDescent="0.25">
      <c r="B15" s="12"/>
      <c r="C15" s="12"/>
      <c r="D15" s="12"/>
      <c r="E15" s="35">
        <v>5413</v>
      </c>
      <c r="F15" s="35" t="s">
        <v>45</v>
      </c>
      <c r="G15" s="5"/>
      <c r="H15" s="5"/>
      <c r="I15" s="6"/>
      <c r="J15" s="34"/>
      <c r="K15" s="34"/>
      <c r="L15" s="34"/>
    </row>
    <row r="16" spans="2:12" x14ac:dyDescent="0.25">
      <c r="B16" s="13" t="s">
        <v>16</v>
      </c>
      <c r="C16" s="11"/>
      <c r="D16" s="11"/>
      <c r="E16" s="11"/>
      <c r="F16" s="27" t="s">
        <v>25</v>
      </c>
      <c r="G16" s="5"/>
      <c r="H16" s="5"/>
      <c r="I16" s="5"/>
      <c r="J16" s="34"/>
      <c r="K16" s="34"/>
      <c r="L16" s="34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view="pageBreakPreview" topLeftCell="A4" zoomScale="160" zoomScaleNormal="100" zoomScaleSheetLayoutView="160" workbookViewId="0">
      <selection activeCell="F11" sqref="F1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17" t="s">
        <v>46</v>
      </c>
      <c r="C2" s="117"/>
      <c r="D2" s="117"/>
      <c r="E2" s="117"/>
      <c r="F2" s="117"/>
      <c r="G2" s="117"/>
      <c r="H2" s="117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9" t="s">
        <v>7</v>
      </c>
      <c r="C4" s="49" t="s">
        <v>127</v>
      </c>
      <c r="D4" s="49" t="s">
        <v>143</v>
      </c>
      <c r="E4" s="49" t="s">
        <v>144</v>
      </c>
      <c r="F4" s="49" t="s">
        <v>146</v>
      </c>
      <c r="G4" s="49" t="s">
        <v>17</v>
      </c>
      <c r="H4" s="49" t="s">
        <v>51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19</v>
      </c>
      <c r="H5" s="49" t="s">
        <v>20</v>
      </c>
    </row>
    <row r="6" spans="2:8" x14ac:dyDescent="0.25">
      <c r="B6" s="7" t="s">
        <v>47</v>
      </c>
      <c r="C6" s="5">
        <v>0</v>
      </c>
      <c r="D6" s="5">
        <v>0</v>
      </c>
      <c r="E6" s="6">
        <v>0</v>
      </c>
      <c r="F6" s="34">
        <v>0</v>
      </c>
      <c r="G6" s="34">
        <v>0</v>
      </c>
      <c r="H6" s="34">
        <v>0</v>
      </c>
    </row>
    <row r="7" spans="2:8" x14ac:dyDescent="0.25">
      <c r="B7" s="7" t="s">
        <v>37</v>
      </c>
      <c r="C7" s="5"/>
      <c r="D7" s="5"/>
      <c r="E7" s="5"/>
      <c r="F7" s="34"/>
      <c r="G7" s="34"/>
      <c r="H7" s="34"/>
    </row>
    <row r="8" spans="2:8" x14ac:dyDescent="0.25">
      <c r="B8" s="38" t="s">
        <v>36</v>
      </c>
      <c r="C8" s="5"/>
      <c r="D8" s="5"/>
      <c r="E8" s="5"/>
      <c r="F8" s="34"/>
      <c r="G8" s="34"/>
      <c r="H8" s="34"/>
    </row>
    <row r="9" spans="2:8" x14ac:dyDescent="0.25">
      <c r="B9" s="37" t="s">
        <v>35</v>
      </c>
      <c r="C9" s="5"/>
      <c r="D9" s="5"/>
      <c r="E9" s="5"/>
      <c r="F9" s="34"/>
      <c r="G9" s="34"/>
      <c r="H9" s="34"/>
    </row>
    <row r="10" spans="2:8" x14ac:dyDescent="0.25">
      <c r="B10" s="37" t="s">
        <v>25</v>
      </c>
      <c r="C10" s="5"/>
      <c r="D10" s="5"/>
      <c r="E10" s="5"/>
      <c r="F10" s="34"/>
      <c r="G10" s="34"/>
      <c r="H10" s="34"/>
    </row>
    <row r="11" spans="2:8" x14ac:dyDescent="0.25">
      <c r="B11" s="7" t="s">
        <v>34</v>
      </c>
      <c r="C11" s="5"/>
      <c r="D11" s="5"/>
      <c r="E11" s="6"/>
      <c r="F11" s="34"/>
      <c r="G11" s="34"/>
      <c r="H11" s="34"/>
    </row>
    <row r="12" spans="2:8" x14ac:dyDescent="0.25">
      <c r="B12" s="36" t="s">
        <v>33</v>
      </c>
      <c r="C12" s="5"/>
      <c r="D12" s="5"/>
      <c r="E12" s="6"/>
      <c r="F12" s="34"/>
      <c r="G12" s="34"/>
      <c r="H12" s="34"/>
    </row>
    <row r="13" spans="2:8" x14ac:dyDescent="0.25">
      <c r="B13" s="7" t="s">
        <v>32</v>
      </c>
      <c r="C13" s="5"/>
      <c r="D13" s="5"/>
      <c r="E13" s="6"/>
      <c r="F13" s="34"/>
      <c r="G13" s="34"/>
      <c r="H13" s="34"/>
    </row>
    <row r="14" spans="2:8" x14ac:dyDescent="0.25">
      <c r="B14" s="36" t="s">
        <v>31</v>
      </c>
      <c r="C14" s="5"/>
      <c r="D14" s="5"/>
      <c r="E14" s="6"/>
      <c r="F14" s="34"/>
      <c r="G14" s="34"/>
      <c r="H14" s="34"/>
    </row>
    <row r="15" spans="2:8" x14ac:dyDescent="0.25">
      <c r="B15" s="12" t="s">
        <v>16</v>
      </c>
      <c r="C15" s="5"/>
      <c r="D15" s="5"/>
      <c r="E15" s="6"/>
      <c r="F15" s="34"/>
      <c r="G15" s="34"/>
      <c r="H15" s="34"/>
    </row>
    <row r="16" spans="2:8" x14ac:dyDescent="0.25">
      <c r="B16" s="36"/>
      <c r="C16" s="5"/>
      <c r="D16" s="5"/>
      <c r="E16" s="6"/>
      <c r="F16" s="34"/>
      <c r="G16" s="34"/>
      <c r="H16" s="34"/>
    </row>
    <row r="17" spans="2:8" ht="15.75" customHeight="1" x14ac:dyDescent="0.25">
      <c r="B17" s="7" t="s">
        <v>48</v>
      </c>
      <c r="C17" s="5"/>
      <c r="D17" s="5"/>
      <c r="E17" s="6"/>
      <c r="F17" s="34"/>
      <c r="G17" s="34"/>
      <c r="H17" s="34"/>
    </row>
    <row r="18" spans="2:8" ht="15.75" customHeight="1" x14ac:dyDescent="0.25">
      <c r="B18" s="7" t="s">
        <v>37</v>
      </c>
      <c r="C18" s="5">
        <v>0</v>
      </c>
      <c r="D18" s="5">
        <v>0</v>
      </c>
      <c r="E18" s="5">
        <v>0</v>
      </c>
      <c r="F18" s="34">
        <v>0</v>
      </c>
      <c r="G18" s="34">
        <v>0</v>
      </c>
      <c r="H18" s="34">
        <v>0</v>
      </c>
    </row>
    <row r="19" spans="2:8" x14ac:dyDescent="0.25">
      <c r="B19" s="38" t="s">
        <v>36</v>
      </c>
      <c r="C19" s="5"/>
      <c r="D19" s="5"/>
      <c r="E19" s="5"/>
      <c r="F19" s="34"/>
      <c r="G19" s="34"/>
      <c r="H19" s="34"/>
    </row>
    <row r="20" spans="2:8" x14ac:dyDescent="0.25">
      <c r="B20" s="37" t="s">
        <v>35</v>
      </c>
      <c r="C20" s="5"/>
      <c r="D20" s="5"/>
      <c r="E20" s="5"/>
      <c r="F20" s="34"/>
      <c r="G20" s="34"/>
      <c r="H20" s="34"/>
    </row>
    <row r="21" spans="2:8" x14ac:dyDescent="0.25">
      <c r="B21" s="37" t="s">
        <v>25</v>
      </c>
      <c r="C21" s="5"/>
      <c r="D21" s="5"/>
      <c r="E21" s="5"/>
      <c r="F21" s="34"/>
      <c r="G21" s="34"/>
      <c r="H21" s="34"/>
    </row>
    <row r="22" spans="2:8" x14ac:dyDescent="0.25">
      <c r="B22" s="7" t="s">
        <v>34</v>
      </c>
      <c r="C22" s="5"/>
      <c r="D22" s="5"/>
      <c r="E22" s="6"/>
      <c r="F22" s="34"/>
      <c r="G22" s="34"/>
      <c r="H22" s="34"/>
    </row>
    <row r="23" spans="2:8" x14ac:dyDescent="0.25">
      <c r="B23" s="36" t="s">
        <v>33</v>
      </c>
      <c r="C23" s="5"/>
      <c r="D23" s="5"/>
      <c r="E23" s="6"/>
      <c r="F23" s="34"/>
      <c r="G23" s="34"/>
      <c r="H23" s="34"/>
    </row>
    <row r="24" spans="2:8" x14ac:dyDescent="0.25">
      <c r="B24" s="7" t="s">
        <v>32</v>
      </c>
      <c r="C24" s="5"/>
      <c r="D24" s="5"/>
      <c r="E24" s="6"/>
      <c r="F24" s="34"/>
      <c r="G24" s="34"/>
      <c r="H24" s="34"/>
    </row>
    <row r="25" spans="2:8" x14ac:dyDescent="0.25">
      <c r="B25" s="36" t="s">
        <v>31</v>
      </c>
      <c r="C25" s="5"/>
      <c r="D25" s="5"/>
      <c r="E25" s="6"/>
      <c r="F25" s="34"/>
      <c r="G25" s="34"/>
      <c r="H25" s="34"/>
    </row>
    <row r="26" spans="2:8" x14ac:dyDescent="0.25">
      <c r="B26" s="12" t="s">
        <v>16</v>
      </c>
      <c r="C26" s="5"/>
      <c r="D26" s="5"/>
      <c r="E26" s="6"/>
      <c r="F26" s="34"/>
      <c r="G26" s="34"/>
      <c r="H26" s="3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2"/>
  <sheetViews>
    <sheetView tabSelected="1" view="pageBreakPreview" topLeftCell="A37" zoomScale="160" zoomScaleNormal="100" zoomScaleSheetLayoutView="160" workbookViewId="0">
      <selection activeCell="H12" sqref="H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117" t="s">
        <v>11</v>
      </c>
      <c r="C2" s="136"/>
      <c r="D2" s="136"/>
      <c r="E2" s="136"/>
      <c r="F2" s="136"/>
      <c r="G2" s="136"/>
      <c r="H2" s="136"/>
      <c r="I2" s="136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37" t="s">
        <v>67</v>
      </c>
      <c r="C4" s="137"/>
      <c r="D4" s="137"/>
      <c r="E4" s="137"/>
      <c r="F4" s="137"/>
      <c r="G4" s="137"/>
      <c r="H4" s="137"/>
      <c r="I4" s="137"/>
    </row>
    <row r="5" spans="2:9" ht="18" x14ac:dyDescent="0.25">
      <c r="B5" s="20"/>
      <c r="C5" s="20"/>
      <c r="D5" s="20"/>
      <c r="E5" s="20"/>
      <c r="F5" s="20"/>
      <c r="G5" s="20"/>
      <c r="H5" s="20"/>
      <c r="I5" s="3"/>
    </row>
    <row r="6" spans="2:9" ht="25.5" x14ac:dyDescent="0.25">
      <c r="B6" s="127" t="s">
        <v>7</v>
      </c>
      <c r="C6" s="128"/>
      <c r="D6" s="128"/>
      <c r="E6" s="129"/>
      <c r="F6" s="49" t="s">
        <v>143</v>
      </c>
      <c r="G6" s="49" t="s">
        <v>144</v>
      </c>
      <c r="H6" s="49" t="s">
        <v>149</v>
      </c>
      <c r="I6" s="49" t="s">
        <v>51</v>
      </c>
    </row>
    <row r="7" spans="2:9" s="33" customFormat="1" ht="15.75" customHeight="1" x14ac:dyDescent="0.2">
      <c r="B7" s="138">
        <v>1</v>
      </c>
      <c r="C7" s="139"/>
      <c r="D7" s="139"/>
      <c r="E7" s="140"/>
      <c r="F7" s="50">
        <v>2</v>
      </c>
      <c r="G7" s="50">
        <v>3</v>
      </c>
      <c r="H7" s="50">
        <v>4</v>
      </c>
      <c r="I7" s="50" t="s">
        <v>50</v>
      </c>
    </row>
    <row r="8" spans="2:9" s="52" customFormat="1" ht="30" customHeight="1" x14ac:dyDescent="0.25">
      <c r="B8" s="141">
        <v>12964</v>
      </c>
      <c r="C8" s="142"/>
      <c r="D8" s="143"/>
      <c r="E8" s="63" t="s">
        <v>79</v>
      </c>
      <c r="F8" s="64">
        <f>F9+F21+F38</f>
        <v>767967.2799999998</v>
      </c>
      <c r="G8" s="65">
        <f>G9+G21+G38</f>
        <v>771449.8</v>
      </c>
      <c r="H8" s="65">
        <f>H9+H21+H38</f>
        <v>621573.89</v>
      </c>
      <c r="I8" s="65">
        <f>H8/G8*100</f>
        <v>80.572175921232983</v>
      </c>
    </row>
    <row r="9" spans="2:9" s="52" customFormat="1" ht="30" customHeight="1" x14ac:dyDescent="0.25">
      <c r="B9" s="144">
        <v>2202</v>
      </c>
      <c r="C9" s="145"/>
      <c r="D9" s="146"/>
      <c r="E9" s="62" t="s">
        <v>80</v>
      </c>
      <c r="F9" s="77">
        <f>F10+F18+F14</f>
        <v>689441.46999999986</v>
      </c>
      <c r="G9" s="76">
        <f>G10+G14+G18</f>
        <v>696418.93</v>
      </c>
      <c r="H9" s="76">
        <f>H10+H14+H18</f>
        <v>581057.37</v>
      </c>
      <c r="I9" s="65">
        <f t="shared" ref="I9:I40" si="0">H9/G9*100</f>
        <v>83.435033852396856</v>
      </c>
    </row>
    <row r="10" spans="2:9" s="52" customFormat="1" ht="30" customHeight="1" x14ac:dyDescent="0.25">
      <c r="B10" s="147" t="s">
        <v>81</v>
      </c>
      <c r="C10" s="147"/>
      <c r="D10" s="147"/>
      <c r="E10" s="54" t="s">
        <v>82</v>
      </c>
      <c r="F10" s="55">
        <v>62656.07</v>
      </c>
      <c r="G10" s="56">
        <v>65608.070000000007</v>
      </c>
      <c r="H10" s="56">
        <f>SUM(H11:H13)</f>
        <v>62235.5</v>
      </c>
      <c r="I10" s="65">
        <f t="shared" si="0"/>
        <v>94.859519568248231</v>
      </c>
    </row>
    <row r="11" spans="2:9" s="52" customFormat="1" ht="30" customHeight="1" x14ac:dyDescent="0.25">
      <c r="B11" s="130" t="s">
        <v>97</v>
      </c>
      <c r="C11" s="131"/>
      <c r="D11" s="132"/>
      <c r="E11" s="57" t="s">
        <v>83</v>
      </c>
      <c r="F11" s="58">
        <v>62406.76</v>
      </c>
      <c r="G11" s="59">
        <v>62406.75</v>
      </c>
      <c r="H11" s="56">
        <v>59144.14</v>
      </c>
      <c r="I11" s="65">
        <f t="shared" si="0"/>
        <v>94.772023859598519</v>
      </c>
    </row>
    <row r="12" spans="2:9" s="52" customFormat="1" ht="30" customHeight="1" x14ac:dyDescent="0.25">
      <c r="B12" s="78"/>
      <c r="C12" s="79"/>
      <c r="D12" s="80" t="s">
        <v>135</v>
      </c>
      <c r="E12" s="80" t="s">
        <v>134</v>
      </c>
      <c r="F12" s="58">
        <v>0</v>
      </c>
      <c r="G12" s="59">
        <v>2952</v>
      </c>
      <c r="H12" s="56">
        <v>2952</v>
      </c>
      <c r="I12" s="65"/>
    </row>
    <row r="13" spans="2:9" s="52" customFormat="1" ht="30" customHeight="1" x14ac:dyDescent="0.25">
      <c r="B13" s="130" t="s">
        <v>98</v>
      </c>
      <c r="C13" s="131"/>
      <c r="D13" s="132"/>
      <c r="E13" s="57" t="s">
        <v>84</v>
      </c>
      <c r="F13" s="58">
        <v>249.32</v>
      </c>
      <c r="G13" s="59">
        <v>249.32</v>
      </c>
      <c r="H13" s="56">
        <v>139.36000000000001</v>
      </c>
      <c r="I13" s="65">
        <f t="shared" si="0"/>
        <v>55.896037221241791</v>
      </c>
    </row>
    <row r="14" spans="2:9" s="52" customFormat="1" ht="30" customHeight="1" x14ac:dyDescent="0.25">
      <c r="B14" s="133" t="s">
        <v>86</v>
      </c>
      <c r="C14" s="134"/>
      <c r="D14" s="135"/>
      <c r="E14" s="61" t="s">
        <v>87</v>
      </c>
      <c r="F14" s="55">
        <v>0</v>
      </c>
      <c r="G14" s="56">
        <v>4025.46</v>
      </c>
      <c r="H14" s="56">
        <v>4025.46</v>
      </c>
      <c r="I14" s="65">
        <f t="shared" si="0"/>
        <v>100</v>
      </c>
    </row>
    <row r="15" spans="2:9" s="52" customFormat="1" ht="30" customHeight="1" x14ac:dyDescent="0.25">
      <c r="B15" s="130" t="s">
        <v>98</v>
      </c>
      <c r="C15" s="131"/>
      <c r="D15" s="132"/>
      <c r="E15" s="57" t="s">
        <v>157</v>
      </c>
      <c r="F15" s="58">
        <v>0</v>
      </c>
      <c r="G15" s="59">
        <v>457.18</v>
      </c>
      <c r="H15" s="56">
        <v>457.18</v>
      </c>
      <c r="I15" s="65">
        <f t="shared" si="0"/>
        <v>100</v>
      </c>
    </row>
    <row r="16" spans="2:9" s="52" customFormat="1" ht="30" customHeight="1" x14ac:dyDescent="0.25">
      <c r="B16" s="130" t="s">
        <v>98</v>
      </c>
      <c r="C16" s="131"/>
      <c r="D16" s="132"/>
      <c r="E16" s="57" t="s">
        <v>136</v>
      </c>
      <c r="F16" s="58">
        <v>0</v>
      </c>
      <c r="G16" s="59">
        <v>1100.03</v>
      </c>
      <c r="H16" s="56">
        <v>1100.03</v>
      </c>
      <c r="I16" s="65">
        <f t="shared" si="0"/>
        <v>100</v>
      </c>
    </row>
    <row r="17" spans="1:9" s="52" customFormat="1" ht="30" customHeight="1" x14ac:dyDescent="0.25">
      <c r="B17" s="78"/>
      <c r="C17" s="79"/>
      <c r="D17" s="80" t="s">
        <v>98</v>
      </c>
      <c r="E17" s="80" t="s">
        <v>137</v>
      </c>
      <c r="F17" s="58">
        <v>0</v>
      </c>
      <c r="G17" s="59">
        <v>2468.25</v>
      </c>
      <c r="H17" s="56">
        <v>2468.25</v>
      </c>
      <c r="I17" s="65">
        <f t="shared" si="0"/>
        <v>100</v>
      </c>
    </row>
    <row r="18" spans="1:9" s="52" customFormat="1" ht="30" customHeight="1" x14ac:dyDescent="0.25">
      <c r="B18" s="147" t="s">
        <v>88</v>
      </c>
      <c r="C18" s="147"/>
      <c r="D18" s="147"/>
      <c r="E18" s="54" t="s">
        <v>89</v>
      </c>
      <c r="F18" s="55">
        <f>SUM(F19:F20)</f>
        <v>626785.39999999991</v>
      </c>
      <c r="G18" s="56">
        <v>626785.4</v>
      </c>
      <c r="H18" s="56">
        <f>H19+H20</f>
        <v>514796.41</v>
      </c>
      <c r="I18" s="65">
        <f t="shared" si="0"/>
        <v>82.132801753199729</v>
      </c>
    </row>
    <row r="19" spans="1:9" s="52" customFormat="1" ht="30" customHeight="1" x14ac:dyDescent="0.25">
      <c r="B19" s="148" t="s">
        <v>158</v>
      </c>
      <c r="C19" s="148"/>
      <c r="D19" s="148"/>
      <c r="E19" s="60" t="s">
        <v>90</v>
      </c>
      <c r="F19" s="58">
        <v>583921.94999999995</v>
      </c>
      <c r="G19" s="59">
        <v>583921.94999999995</v>
      </c>
      <c r="H19" s="56">
        <v>495170.35</v>
      </c>
      <c r="I19" s="65">
        <f t="shared" si="0"/>
        <v>84.800776884650432</v>
      </c>
    </row>
    <row r="20" spans="1:9" s="52" customFormat="1" ht="30" customHeight="1" x14ac:dyDescent="0.25">
      <c r="B20" s="130" t="s">
        <v>99</v>
      </c>
      <c r="C20" s="131"/>
      <c r="D20" s="132"/>
      <c r="E20" s="60" t="s">
        <v>83</v>
      </c>
      <c r="F20" s="58">
        <v>42863.45</v>
      </c>
      <c r="G20" s="59">
        <v>42863.45</v>
      </c>
      <c r="H20" s="56">
        <v>19626.060000000001</v>
      </c>
      <c r="I20" s="65">
        <f t="shared" si="0"/>
        <v>45.787401620728154</v>
      </c>
    </row>
    <row r="21" spans="1:9" s="52" customFormat="1" ht="30" customHeight="1" x14ac:dyDescent="0.25">
      <c r="B21" s="144">
        <v>2203</v>
      </c>
      <c r="C21" s="145"/>
      <c r="D21" s="146"/>
      <c r="E21" s="62" t="s">
        <v>91</v>
      </c>
      <c r="F21" s="77">
        <f>F22+F24+F27+F29+F32+F34</f>
        <v>78525.81</v>
      </c>
      <c r="G21" s="76">
        <f>G22+G24+G27+G29+G32+G34+G36</f>
        <v>69135</v>
      </c>
      <c r="H21" s="76">
        <f>H22+H24+H27+H29+H32+H34+H36</f>
        <v>34756.779999999992</v>
      </c>
      <c r="I21" s="65">
        <f t="shared" si="0"/>
        <v>50.27378317784045</v>
      </c>
    </row>
    <row r="22" spans="1:9" ht="29.25" customHeight="1" x14ac:dyDescent="0.25">
      <c r="A22" s="52"/>
      <c r="B22" s="133" t="s">
        <v>92</v>
      </c>
      <c r="C22" s="134"/>
      <c r="D22" s="135"/>
      <c r="E22" s="54" t="s">
        <v>93</v>
      </c>
      <c r="F22" s="55">
        <v>0</v>
      </c>
      <c r="G22" s="56">
        <v>2400</v>
      </c>
      <c r="H22" s="56">
        <v>2397.12</v>
      </c>
      <c r="I22" s="65">
        <f t="shared" si="0"/>
        <v>99.88</v>
      </c>
    </row>
    <row r="23" spans="1:9" ht="30" customHeight="1" x14ac:dyDescent="0.25">
      <c r="A23" s="52"/>
      <c r="B23" s="130" t="s">
        <v>100</v>
      </c>
      <c r="C23" s="131"/>
      <c r="D23" s="132"/>
      <c r="E23" s="60" t="s">
        <v>83</v>
      </c>
      <c r="F23" s="58">
        <v>0</v>
      </c>
      <c r="G23" s="59">
        <v>2400</v>
      </c>
      <c r="H23" s="56">
        <v>2397.12</v>
      </c>
      <c r="I23" s="65">
        <f t="shared" si="0"/>
        <v>99.88</v>
      </c>
    </row>
    <row r="24" spans="1:9" ht="26.25" customHeight="1" x14ac:dyDescent="0.25">
      <c r="A24" s="52"/>
      <c r="B24" s="133" t="s">
        <v>94</v>
      </c>
      <c r="C24" s="134"/>
      <c r="D24" s="135"/>
      <c r="E24" s="54" t="s">
        <v>95</v>
      </c>
      <c r="F24" s="55">
        <v>22508.03</v>
      </c>
      <c r="G24" s="56">
        <f>G25+G26</f>
        <v>25227.81</v>
      </c>
      <c r="H24" s="56">
        <v>12844.74</v>
      </c>
      <c r="I24" s="65">
        <f t="shared" si="0"/>
        <v>50.915002134549127</v>
      </c>
    </row>
    <row r="25" spans="1:9" ht="25.5" customHeight="1" x14ac:dyDescent="0.25">
      <c r="A25" s="52"/>
      <c r="B25" s="130" t="s">
        <v>138</v>
      </c>
      <c r="C25" s="131"/>
      <c r="D25" s="132"/>
      <c r="E25" s="60" t="s">
        <v>96</v>
      </c>
      <c r="F25" s="58">
        <v>22050</v>
      </c>
      <c r="G25" s="59">
        <v>24311.75</v>
      </c>
      <c r="H25" s="56">
        <v>12844.74</v>
      </c>
      <c r="I25" s="65">
        <f t="shared" si="0"/>
        <v>52.833465299700762</v>
      </c>
    </row>
    <row r="26" spans="1:9" ht="27.75" customHeight="1" x14ac:dyDescent="0.25">
      <c r="A26" s="52"/>
      <c r="B26" s="130" t="s">
        <v>101</v>
      </c>
      <c r="C26" s="131"/>
      <c r="D26" s="132"/>
      <c r="E26" s="60" t="s">
        <v>85</v>
      </c>
      <c r="F26" s="58">
        <v>458.03</v>
      </c>
      <c r="G26" s="59">
        <v>916.06</v>
      </c>
      <c r="H26" s="56">
        <v>0</v>
      </c>
      <c r="I26" s="65">
        <f t="shared" si="0"/>
        <v>0</v>
      </c>
    </row>
    <row r="27" spans="1:9" ht="26.25" customHeight="1" x14ac:dyDescent="0.25">
      <c r="A27" s="52"/>
      <c r="B27" s="133" t="s">
        <v>102</v>
      </c>
      <c r="C27" s="134"/>
      <c r="D27" s="135"/>
      <c r="E27" s="54" t="s">
        <v>103</v>
      </c>
      <c r="F27" s="55">
        <v>0</v>
      </c>
      <c r="G27" s="56">
        <v>1336.63</v>
      </c>
      <c r="H27" s="56">
        <v>1336.61</v>
      </c>
      <c r="I27" s="65">
        <f t="shared" si="0"/>
        <v>99.998503699602708</v>
      </c>
    </row>
    <row r="28" spans="1:9" ht="30.75" customHeight="1" x14ac:dyDescent="0.25">
      <c r="A28" s="52"/>
      <c r="B28" s="130" t="s">
        <v>159</v>
      </c>
      <c r="C28" s="131"/>
      <c r="D28" s="132"/>
      <c r="E28" s="60" t="s">
        <v>83</v>
      </c>
      <c r="F28" s="58">
        <v>0</v>
      </c>
      <c r="G28" s="59">
        <v>1336.63</v>
      </c>
      <c r="H28" s="56">
        <v>1336.61</v>
      </c>
      <c r="I28" s="65">
        <f t="shared" si="0"/>
        <v>99.998503699602708</v>
      </c>
    </row>
    <row r="29" spans="1:9" ht="30" customHeight="1" x14ac:dyDescent="0.25">
      <c r="A29" s="52"/>
      <c r="B29" s="133" t="s">
        <v>104</v>
      </c>
      <c r="C29" s="134"/>
      <c r="D29" s="135"/>
      <c r="E29" s="54" t="s">
        <v>105</v>
      </c>
      <c r="F29" s="55">
        <v>21246.959999999999</v>
      </c>
      <c r="G29" s="56">
        <v>21246.959999999999</v>
      </c>
      <c r="H29" s="56">
        <v>321.92</v>
      </c>
      <c r="I29" s="65">
        <f t="shared" si="0"/>
        <v>1.5151344004036342</v>
      </c>
    </row>
    <row r="30" spans="1:9" ht="28.5" customHeight="1" x14ac:dyDescent="0.25">
      <c r="A30" s="52"/>
      <c r="B30" s="81"/>
      <c r="C30" s="82"/>
      <c r="D30" s="83" t="s">
        <v>139</v>
      </c>
      <c r="E30" s="60" t="s">
        <v>140</v>
      </c>
      <c r="F30" s="58">
        <v>21246.959999999999</v>
      </c>
      <c r="G30" s="56">
        <v>21246.959999999999</v>
      </c>
      <c r="H30" s="56">
        <v>321.92</v>
      </c>
      <c r="I30" s="65">
        <f t="shared" si="0"/>
        <v>1.5151344004036342</v>
      </c>
    </row>
    <row r="31" spans="1:9" ht="25.5" customHeight="1" x14ac:dyDescent="0.25">
      <c r="A31" s="52"/>
      <c r="B31" s="130" t="s">
        <v>106</v>
      </c>
      <c r="C31" s="131"/>
      <c r="D31" s="132"/>
      <c r="E31" s="60" t="s">
        <v>85</v>
      </c>
      <c r="F31" s="58">
        <v>21246.959999999999</v>
      </c>
      <c r="G31" s="59">
        <v>19271</v>
      </c>
      <c r="H31" s="56">
        <v>0</v>
      </c>
      <c r="I31" s="65">
        <f t="shared" si="0"/>
        <v>0</v>
      </c>
    </row>
    <row r="32" spans="1:9" ht="31.5" customHeight="1" x14ac:dyDescent="0.25">
      <c r="A32" s="52"/>
      <c r="B32" s="133" t="s">
        <v>107</v>
      </c>
      <c r="C32" s="134"/>
      <c r="D32" s="135"/>
      <c r="E32" s="54" t="s">
        <v>108</v>
      </c>
      <c r="F32" s="55">
        <v>34380.32</v>
      </c>
      <c r="G32" s="56">
        <v>18513.599999999999</v>
      </c>
      <c r="H32" s="56">
        <v>17470.759999999998</v>
      </c>
      <c r="I32" s="65">
        <f t="shared" si="0"/>
        <v>94.367167919799499</v>
      </c>
    </row>
    <row r="33" spans="1:9" ht="28.5" customHeight="1" x14ac:dyDescent="0.25">
      <c r="A33" s="52"/>
      <c r="B33" s="130" t="s">
        <v>109</v>
      </c>
      <c r="C33" s="131"/>
      <c r="D33" s="132"/>
      <c r="E33" s="60" t="s">
        <v>83</v>
      </c>
      <c r="F33" s="58">
        <v>34380.32</v>
      </c>
      <c r="G33" s="59">
        <v>18513.599999999999</v>
      </c>
      <c r="H33" s="56">
        <v>17470.759999999998</v>
      </c>
      <c r="I33" s="65">
        <f t="shared" si="0"/>
        <v>94.367167919799499</v>
      </c>
    </row>
    <row r="34" spans="1:9" ht="29.25" customHeight="1" x14ac:dyDescent="0.25">
      <c r="A34" s="52"/>
      <c r="B34" s="133" t="s">
        <v>110</v>
      </c>
      <c r="C34" s="134"/>
      <c r="D34" s="135"/>
      <c r="E34" s="66" t="s">
        <v>111</v>
      </c>
      <c r="F34" s="55">
        <v>390.5</v>
      </c>
      <c r="G34" s="56">
        <v>350</v>
      </c>
      <c r="H34" s="56">
        <v>325.63</v>
      </c>
      <c r="I34" s="65">
        <f t="shared" si="0"/>
        <v>93.037142857142854</v>
      </c>
    </row>
    <row r="35" spans="1:9" ht="27" customHeight="1" x14ac:dyDescent="0.25">
      <c r="A35" s="52"/>
      <c r="B35" s="130" t="s">
        <v>113</v>
      </c>
      <c r="C35" s="131"/>
      <c r="D35" s="132"/>
      <c r="E35" s="60" t="s">
        <v>112</v>
      </c>
      <c r="F35" s="58">
        <v>390.5</v>
      </c>
      <c r="G35" s="59">
        <v>350</v>
      </c>
      <c r="H35" s="56">
        <v>325.63</v>
      </c>
      <c r="I35" s="65">
        <f t="shared" si="0"/>
        <v>93.037142857142854</v>
      </c>
    </row>
    <row r="36" spans="1:9" ht="27" customHeight="1" x14ac:dyDescent="0.25">
      <c r="A36" s="52"/>
      <c r="B36" s="133" t="s">
        <v>150</v>
      </c>
      <c r="C36" s="134"/>
      <c r="D36" s="135"/>
      <c r="E36" s="96" t="s">
        <v>151</v>
      </c>
      <c r="F36" s="58">
        <v>0</v>
      </c>
      <c r="G36" s="56">
        <v>60</v>
      </c>
      <c r="H36" s="56">
        <v>60</v>
      </c>
      <c r="I36" s="65">
        <f t="shared" si="0"/>
        <v>100</v>
      </c>
    </row>
    <row r="37" spans="1:9" ht="30" customHeight="1" x14ac:dyDescent="0.25">
      <c r="A37" s="52"/>
      <c r="B37" s="93"/>
      <c r="C37" s="94"/>
      <c r="D37" s="95" t="s">
        <v>98</v>
      </c>
      <c r="E37" s="60" t="s">
        <v>152</v>
      </c>
      <c r="F37" s="58">
        <v>0</v>
      </c>
      <c r="G37" s="59">
        <v>60</v>
      </c>
      <c r="H37" s="56">
        <v>60</v>
      </c>
      <c r="I37" s="65">
        <f t="shared" si="0"/>
        <v>100</v>
      </c>
    </row>
    <row r="38" spans="1:9" ht="24" customHeight="1" x14ac:dyDescent="0.25">
      <c r="A38" s="52"/>
      <c r="B38" s="144">
        <v>4301</v>
      </c>
      <c r="C38" s="145"/>
      <c r="D38" s="146"/>
      <c r="E38" s="62" t="s">
        <v>153</v>
      </c>
      <c r="F38" s="77">
        <v>0</v>
      </c>
      <c r="G38" s="76">
        <v>5895.87</v>
      </c>
      <c r="H38" s="76">
        <v>5759.74</v>
      </c>
      <c r="I38" s="65">
        <f t="shared" si="0"/>
        <v>97.69109563134873</v>
      </c>
    </row>
    <row r="39" spans="1:9" ht="29.25" customHeight="1" x14ac:dyDescent="0.25">
      <c r="A39" s="52"/>
      <c r="B39" s="133" t="s">
        <v>154</v>
      </c>
      <c r="C39" s="134"/>
      <c r="D39" s="135"/>
      <c r="E39" s="97" t="s">
        <v>155</v>
      </c>
      <c r="F39" s="55">
        <v>0</v>
      </c>
      <c r="G39" s="56">
        <v>5895.87</v>
      </c>
      <c r="H39" s="56">
        <v>5759.74</v>
      </c>
      <c r="I39" s="92">
        <f t="shared" si="0"/>
        <v>97.69109563134873</v>
      </c>
    </row>
    <row r="40" spans="1:9" ht="27" customHeight="1" x14ac:dyDescent="0.25">
      <c r="A40" s="52"/>
      <c r="B40" s="130" t="s">
        <v>100</v>
      </c>
      <c r="C40" s="131"/>
      <c r="D40" s="132"/>
      <c r="E40" s="98" t="s">
        <v>156</v>
      </c>
      <c r="F40" s="58">
        <v>0</v>
      </c>
      <c r="G40" s="56">
        <v>5895.87</v>
      </c>
      <c r="H40" s="56">
        <v>5759.74</v>
      </c>
      <c r="I40" s="65">
        <f t="shared" si="0"/>
        <v>97.69109563134873</v>
      </c>
    </row>
    <row r="41" spans="1:9" ht="30" customHeight="1" x14ac:dyDescent="0.25">
      <c r="A41" s="52"/>
    </row>
    <row r="42" spans="1:9" ht="30.75" customHeight="1" x14ac:dyDescent="0.25">
      <c r="A42" s="52"/>
    </row>
  </sheetData>
  <mergeCells count="33">
    <mergeCell ref="B27:D27"/>
    <mergeCell ref="B28:D28"/>
    <mergeCell ref="B29:D29"/>
    <mergeCell ref="B25:D25"/>
    <mergeCell ref="B19:D19"/>
    <mergeCell ref="B20:D20"/>
    <mergeCell ref="B21:D21"/>
    <mergeCell ref="B24:D24"/>
    <mergeCell ref="B15:D15"/>
    <mergeCell ref="B16:D16"/>
    <mergeCell ref="B18:D18"/>
    <mergeCell ref="B26:D26"/>
    <mergeCell ref="B40:D40"/>
    <mergeCell ref="B31:D31"/>
    <mergeCell ref="B32:D32"/>
    <mergeCell ref="B33:D33"/>
    <mergeCell ref="B34:D34"/>
    <mergeCell ref="B35:D35"/>
    <mergeCell ref="B36:D36"/>
    <mergeCell ref="B39:D39"/>
    <mergeCell ref="B38:D38"/>
    <mergeCell ref="B13:D13"/>
    <mergeCell ref="B14:D14"/>
    <mergeCell ref="B22:D22"/>
    <mergeCell ref="B23:D23"/>
    <mergeCell ref="B2:I2"/>
    <mergeCell ref="B11:D11"/>
    <mergeCell ref="B4:I4"/>
    <mergeCell ref="B6:E6"/>
    <mergeCell ref="B7:E7"/>
    <mergeCell ref="B8:D8"/>
    <mergeCell ref="B9:D9"/>
    <mergeCell ref="B10:D10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'Programska klasifikacija'!Podrucje_ispisa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2025-07-08T09:45:20Z</cp:lastPrinted>
  <dcterms:created xsi:type="dcterms:W3CDTF">2022-08-12T12:51:27Z</dcterms:created>
  <dcterms:modified xsi:type="dcterms:W3CDTF">2025-07-08T10:08:21Z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